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User\Documents\1Stuart\Badminton\TWBL\Website\Website Docs\"/>
    </mc:Choice>
  </mc:AlternateContent>
  <xr:revisionPtr revIDLastSave="0" documentId="8_{6870E093-61B0-4FD7-A817-E09962BAB451}" xr6:coauthVersionLast="47" xr6:coauthVersionMax="47" xr10:uidLastSave="{00000000-0000-0000-0000-000000000000}"/>
  <workbookProtection workbookAlgorithmName="SHA-512" workbookHashValue="EB2Q2Z+yorwEKPebRBmySFHot++oXsR9RmI3EXhX6A7eFugF1BcFTwmWsn7Z0VrXqlnT94LWFpbovxmeQ06w9g==" workbookSaltValue="xRxVerrfdhzl7/QC3h9Kuw==" workbookSpinCount="100000" lockStructure="1"/>
  <bookViews>
    <workbookView showHorizontalScroll="0" xWindow="1650" yWindow="285" windowWidth="27120" windowHeight="15300" xr2:uid="{00000000-000D-0000-FFFF-FFFF00000000}"/>
  </bookViews>
  <sheets>
    <sheet name="Entry Form" sheetId="5" r:id="rId1"/>
    <sheet name="Control" sheetId="2" state="hidden" r:id="rId2"/>
  </sheets>
  <definedNames>
    <definedName name="Clubdetails">Control!$D$2:$I$14</definedName>
    <definedName name="Clubs">Control!$D$2:$D$14</definedName>
    <definedName name="Fees">Control!$J$2:$K$17</definedName>
    <definedName name="_xlnm.Print_Area" localSheetId="0">'Entry Form'!$A$1:$I$96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0" i="5" l="1"/>
  <c r="H50" i="5"/>
  <c r="J16" i="2"/>
  <c r="E1" i="2"/>
  <c r="E47" i="5"/>
  <c r="B5" i="5"/>
  <c r="B57" i="5" l="1"/>
  <c r="B59"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57" i="5" l="1"/>
  <c r="D47" i="5" s="1"/>
  <c r="D46" i="5"/>
  <c r="H49" i="5" s="1"/>
  <c r="H47" i="5" l="1"/>
  <c r="I47" i="5"/>
  <c r="I49" i="5"/>
  <c r="I48" i="5"/>
  <c r="H48" i="5"/>
  <c r="H45" i="5"/>
  <c r="H44" i="5"/>
  <c r="H43" i="5"/>
  <c r="H42" i="5"/>
  <c r="H41" i="5"/>
  <c r="H40" i="5"/>
  <c r="H39" i="5"/>
  <c r="H38" i="5"/>
  <c r="H37" i="5"/>
  <c r="H36" i="5"/>
  <c r="H35" i="5"/>
  <c r="E45" i="5"/>
  <c r="E44" i="5"/>
  <c r="E43" i="5"/>
  <c r="E42" i="5"/>
  <c r="E41" i="5"/>
  <c r="E40" i="5"/>
  <c r="E39" i="5"/>
  <c r="E38" i="5"/>
  <c r="E37" i="5"/>
  <c r="E36" i="5"/>
  <c r="E35" i="5"/>
  <c r="E34" i="5"/>
  <c r="H34" i="5"/>
  <c r="H33" i="5"/>
  <c r="I51" i="5" l="1"/>
  <c r="H51" i="5" s="1"/>
  <c r="D50" i="5"/>
  <c r="D49" i="5"/>
  <c r="D48" i="5"/>
  <c r="H46" i="5" l="1"/>
  <c r="B33" i="5" l="1"/>
  <c r="B49" i="5" l="1"/>
  <c r="B30" i="5"/>
  <c r="B2" i="5"/>
  <c r="E49" i="5" l="1"/>
  <c r="G46" i="5"/>
</calcChain>
</file>

<file path=xl/sharedStrings.xml><?xml version="1.0" encoding="utf-8"?>
<sst xmlns="http://schemas.openxmlformats.org/spreadsheetml/2006/main" count="107" uniqueCount="81">
  <si>
    <t>CLUB:</t>
  </si>
  <si>
    <t>Comments</t>
  </si>
  <si>
    <t>CREDITS:</t>
  </si>
  <si>
    <t>Player
Match Fee</t>
  </si>
  <si>
    <t>Time Limit
(if any)</t>
  </si>
  <si>
    <t>Start 
Time</t>
  </si>
  <si>
    <t>(General use/emergency only)</t>
  </si>
  <si>
    <t>NO. OF TEAMS LAST SEASON</t>
  </si>
  <si>
    <t>AIT</t>
  </si>
  <si>
    <t>Angel Centre</t>
  </si>
  <si>
    <t>Felbridge</t>
  </si>
  <si>
    <t>Hildenborough</t>
  </si>
  <si>
    <t>Langton Green</t>
  </si>
  <si>
    <t>Sevenoaks</t>
  </si>
  <si>
    <t>St. John's</t>
  </si>
  <si>
    <t>Trident</t>
  </si>
  <si>
    <t>Wadhurst</t>
  </si>
  <si>
    <t>LADIES' 6S</t>
  </si>
  <si>
    <t>MIXED 6S</t>
  </si>
  <si>
    <t>(CREDIT FOR ADDITIONAL LEAGUE TEAMS)</t>
  </si>
  <si>
    <t>MASTERS' (50+)</t>
  </si>
  <si>
    <t>COMPOSITE CUP (SECTION A)</t>
  </si>
  <si>
    <t>COMPOSITE CUP (SECTION B)</t>
  </si>
  <si>
    <t>Season Years:</t>
  </si>
  <si>
    <t>Closing Date:</t>
  </si>
  <si>
    <t>Last Season:</t>
  </si>
  <si>
    <t>Junior D.O.B.</t>
  </si>
  <si>
    <t>TUNBRIDGE WELLS BADMINTON LEAGUE - LEAGUE &amp; CUP ENTRY FORM</t>
  </si>
  <si>
    <t>Paddock Wood</t>
  </si>
  <si>
    <t>Club List</t>
  </si>
  <si>
    <t>GIRLS' (UNDER 18) 6S</t>
  </si>
  <si>
    <t>TWBL AGM ATTENDANCE CREDIT?</t>
  </si>
  <si>
    <t xml:space="preserve">    BADMINTON CLUB        </t>
  </si>
  <si>
    <r>
      <t xml:space="preserve">No. of
Courts Available for </t>
    </r>
    <r>
      <rPr>
        <b/>
        <sz val="10"/>
        <color rgb="FFFF0000"/>
        <rFont val="Arial"/>
        <family val="2"/>
      </rPr>
      <t>one</t>
    </r>
    <r>
      <rPr>
        <sz val="10"/>
        <rFont val="Arial"/>
        <family val="2"/>
      </rPr>
      <t xml:space="preserve"> Match</t>
    </r>
  </si>
  <si>
    <r>
      <t xml:space="preserve">Total Cost of
Hiring Court(s) for
</t>
    </r>
    <r>
      <rPr>
        <b/>
        <sz val="10"/>
        <color rgb="FFFF0000"/>
        <rFont val="Arial"/>
        <family val="2"/>
      </rPr>
      <t>one</t>
    </r>
    <r>
      <rPr>
        <sz val="10"/>
        <rFont val="Arial"/>
        <family val="2"/>
      </rPr>
      <t xml:space="preserve"> Home Match</t>
    </r>
  </si>
  <si>
    <t>Y</t>
  </si>
  <si>
    <t>Name:</t>
  </si>
  <si>
    <t>Hon Secretary:</t>
  </si>
  <si>
    <t>Club Captain
(if any):</t>
  </si>
  <si>
    <t>Hon Match
Secretary:</t>
  </si>
  <si>
    <t>Email Address:</t>
  </si>
  <si>
    <t>Chairperson:</t>
  </si>
  <si>
    <t>Telephone number(s) (home/mobile):</t>
  </si>
  <si>
    <r>
      <t xml:space="preserve">We undertake to abide by the rules of the TWBL, the County Association and Badminton England.
</t>
    </r>
    <r>
      <rPr>
        <b/>
        <sz val="10"/>
        <color rgb="FFFF0000"/>
        <rFont val="Arial"/>
        <family val="2"/>
      </rPr>
      <t xml:space="preserve">All clubs playing in the TWBL are expected to endorse the BE Safeguarding policy on young people. </t>
    </r>
  </si>
  <si>
    <t>AGM
Attendance
Discount (£)</t>
  </si>
  <si>
    <t>Prompt
Result
Credit? (Y/N)</t>
  </si>
  <si>
    <t>Fines to be
added to
Club Entry Fees (£)</t>
  </si>
  <si>
    <t>CLUB ENTRY FEE:</t>
  </si>
  <si>
    <t>Fees</t>
  </si>
  <si>
    <t>twbl.match.secretary@gmail.com</t>
  </si>
  <si>
    <t>Please return this form via email as an Excel attachment to the Hon. Match Secretary at</t>
  </si>
  <si>
    <r>
      <t xml:space="preserve">Please provide at least one telephone number for each available official, plus a valid email address, </t>
    </r>
    <r>
      <rPr>
        <sz val="10"/>
        <color rgb="FFFF0000"/>
        <rFont val="Arial"/>
        <family val="2"/>
      </rPr>
      <t>and ensure that you have permission from those concerned (or a parent/guardian in the case of juniors (under 18s)) to supply these details</t>
    </r>
    <r>
      <rPr>
        <sz val="10"/>
        <rFont val="Arial"/>
        <family val="2"/>
      </rPr>
      <t xml:space="preserve">. </t>
    </r>
    <r>
      <rPr>
        <sz val="10"/>
        <color rgb="FFFF0000"/>
        <rFont val="Arial"/>
        <family val="2"/>
      </rPr>
      <t xml:space="preserve"> By submitting this form you confirm that you have the required permission.</t>
    </r>
    <r>
      <rPr>
        <sz val="10"/>
        <rFont val="Arial"/>
        <family val="2"/>
      </rPr>
      <t xml:space="preserve">  If there are any changes to the above details during the season please inform the Hon. Match Secretary as soon as possible.  </t>
    </r>
    <r>
      <rPr>
        <sz val="10"/>
        <color rgb="FFFF0000"/>
        <rFont val="Arial"/>
        <family val="2"/>
      </rPr>
      <t>Please note that these details will be used to make contact throughout the season and beyond, until a written request is received to remove or amend them.  Please also ensure that you are aware of the TWBL GDPR &amp; Privacy Statement before submitting this form - by submitting the form it will be assumed that you accept this statement and that you have taken all relevant steps to ensure that any individual whose personal details are given is also aware and agrees with the policies.</t>
    </r>
  </si>
  <si>
    <t>N</t>
  </si>
  <si>
    <t>2023-2024</t>
  </si>
  <si>
    <t>LADIES' 4S</t>
  </si>
  <si>
    <t>COMBINATION 4S</t>
  </si>
  <si>
    <t>Please indicate if you are paying by bank transfer, cheque or other means (speak to the Hon. Match Secretary in this case):</t>
  </si>
  <si>
    <t>Bramblewood</t>
  </si>
  <si>
    <t>OPEN 6S</t>
  </si>
  <si>
    <t>OPEN 4S</t>
  </si>
  <si>
    <t>OPEN (UNDER 18) 6S</t>
  </si>
  <si>
    <t>Westborough</t>
  </si>
  <si>
    <t>2024-2025</t>
  </si>
  <si>
    <t>1st August 2024</t>
  </si>
  <si>
    <t>1st January 2004</t>
  </si>
  <si>
    <t>Cranbrook</t>
  </si>
  <si>
    <t>HYBRID 6S</t>
  </si>
  <si>
    <t>SINGLES</t>
  </si>
  <si>
    <t>Include Contact Details on Public List?</t>
  </si>
  <si>
    <t>Yes</t>
  </si>
  <si>
    <t>Name of Junior</t>
  </si>
  <si>
    <t>Date of Birth</t>
  </si>
  <si>
    <t>B.E. Number</t>
  </si>
  <si>
    <t>NO. OF JUNIOR CREDITS</t>
  </si>
  <si>
    <t>JUNIOR CREDITS</t>
  </si>
  <si>
    <t>VENUE ADDRESS:</t>
  </si>
  <si>
    <t>VENUE TEL NO.:</t>
  </si>
  <si>
    <t>PLEASE COMPLETE THIS FORM IN EXCEL OR EQUIVALENT AND RETURN (OR WRITE CLEARLY IN BLOCK CAPITALS)</t>
  </si>
  <si>
    <r>
      <t xml:space="preserve">The Junior Credit can only be claimed if they played in at least 3 TWBL league matches last season.  </t>
    </r>
    <r>
      <rPr>
        <b/>
        <sz val="10"/>
        <color rgb="FFFF0000"/>
        <rFont val="Arial"/>
        <family val="2"/>
      </rPr>
      <t>IMPORTANT! You must ensure that you have the express permission of a parent/guardian to supply the names of these juniors!  By entering their names on this form you confirm that you have this permission.</t>
    </r>
  </si>
  <si>
    <t>TOTAL SUM PAYABLE:</t>
  </si>
  <si>
    <r>
      <t xml:space="preserve">Please enter the following teams, for which we enclose/are sending our cheque </t>
    </r>
    <r>
      <rPr>
        <b/>
        <sz val="10"/>
        <rFont val="Arial"/>
        <family val="2"/>
      </rPr>
      <t>payable to TWBL</t>
    </r>
    <r>
      <rPr>
        <sz val="10"/>
        <rFont val="Arial"/>
        <family val="2"/>
      </rPr>
      <t xml:space="preserve"> 
OR are sending/have sent the funds </t>
    </r>
    <r>
      <rPr>
        <b/>
        <sz val="10"/>
        <rFont val="Arial"/>
        <family val="2"/>
      </rPr>
      <t>via bank transfer</t>
    </r>
    <r>
      <rPr>
        <sz val="10"/>
        <rFont val="Arial"/>
        <family val="2"/>
      </rPr>
      <t xml:space="preserve"> to the TWBL account directly (details available on request).
</t>
    </r>
    <r>
      <rPr>
        <sz val="10"/>
        <color rgb="FFFF0000"/>
        <rFont val="Arial"/>
        <family val="2"/>
      </rPr>
      <t>Please note that we are no longer accepting payments via Paypal.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</si>
</sst>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_);[Red]\(&quot;£&quot;#,##0.00\)"/>
    <numFmt numFmtId="165" formatCode="&quot;£&quot;#,##0.00"/>
    <numFmt numFmtId="166" formatCode="0.00_ ;[Red]\-0.00\ "/>
  </numFmts>
  <fonts count="13" x14ac:knownFonts="1">
    <font>
      <sz val="10"/>
      <name val="Arial"/>
    </font>
    <font>
      <b/>
      <sz val="10"/>
      <name val="Arial"/>
      <family val="2"/>
    </font>
    <font>
      <b/>
      <u/>
      <sz val="10"/>
      <name val="Arial"/>
      <family val="2"/>
    </font>
    <font>
      <u/>
      <sz val="10"/>
      <color indexed="12"/>
      <name val="Arial"/>
      <family val="2"/>
    </font>
    <font>
      <b/>
      <u/>
      <sz val="12"/>
      <name val="Arial"/>
      <family val="2"/>
    </font>
    <font>
      <u/>
      <sz val="10"/>
      <name val="Arial"/>
      <family val="2"/>
    </font>
    <font>
      <sz val="10"/>
      <name val="Arial"/>
      <family val="2"/>
    </font>
    <font>
      <sz val="10"/>
      <color indexed="41"/>
      <name val="Arial"/>
      <family val="2"/>
    </font>
    <font>
      <b/>
      <u/>
      <sz val="14"/>
      <name val="Arial"/>
      <family val="2"/>
    </font>
    <font>
      <sz val="14"/>
      <name val="Arial"/>
      <family val="2"/>
    </font>
    <font>
      <sz val="10"/>
      <color rgb="FFFF0000"/>
      <name val="Arial"/>
      <family val="2"/>
    </font>
    <font>
      <b/>
      <sz val="10"/>
      <color rgb="FFFF0000"/>
      <name val="Arial"/>
      <family val="2"/>
    </font>
    <font>
      <sz val="10"/>
      <color rgb="FFCCFFFF"/>
      <name val="Arial"/>
      <family val="2"/>
    </font>
  </fonts>
  <fills count="4">
    <fill>
      <patternFill patternType="none"/>
    </fill>
    <fill>
      <patternFill patternType="gray125"/>
    </fill>
    <fill>
      <patternFill patternType="solid">
        <fgColor rgb="FFCCFFFF"/>
        <bgColor indexed="64"/>
      </patternFill>
    </fill>
    <fill>
      <patternFill patternType="solid">
        <fgColor rgb="FFFFFF85"/>
        <bgColor indexed="64"/>
      </patternFill>
    </fill>
  </fills>
  <borders count="4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auto="1"/>
      </right>
      <top style="thick">
        <color auto="1"/>
      </top>
      <bottom style="thick">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73">
    <xf numFmtId="0" fontId="0" fillId="0" borderId="0" xfId="0"/>
    <xf numFmtId="0" fontId="6" fillId="0" borderId="0" xfId="0" applyFont="1"/>
    <xf numFmtId="0" fontId="4" fillId="0" borderId="0" xfId="0" applyFont="1" applyAlignment="1">
      <alignment horizontal="center" vertical="center"/>
    </xf>
    <xf numFmtId="0" fontId="6" fillId="0" borderId="0" xfId="0" applyFont="1" applyAlignment="1">
      <alignment horizontal="center"/>
    </xf>
    <xf numFmtId="0" fontId="0" fillId="2" borderId="0" xfId="0" applyFill="1"/>
    <xf numFmtId="0" fontId="7" fillId="2" borderId="0" xfId="0" applyFont="1" applyFill="1" applyAlignment="1">
      <alignment vertical="top"/>
    </xf>
    <xf numFmtId="0" fontId="0" fillId="2" borderId="0" xfId="0" applyFill="1" applyAlignment="1">
      <alignment horizontal="right"/>
    </xf>
    <xf numFmtId="0" fontId="0" fillId="2" borderId="0" xfId="0" applyFill="1" applyAlignment="1">
      <alignment vertical="top"/>
    </xf>
    <xf numFmtId="0" fontId="0" fillId="2" borderId="0" xfId="0" applyFill="1" applyAlignment="1">
      <alignment vertical="center"/>
    </xf>
    <xf numFmtId="0" fontId="0" fillId="2" borderId="0" xfId="0" applyFill="1" applyAlignment="1">
      <alignment horizontal="center" vertical="center"/>
    </xf>
    <xf numFmtId="0" fontId="1" fillId="2" borderId="0" xfId="0" applyFont="1" applyFill="1" applyAlignment="1">
      <alignment horizontal="center"/>
    </xf>
    <xf numFmtId="0" fontId="6" fillId="2" borderId="0" xfId="0" applyFont="1" applyFill="1" applyAlignment="1">
      <alignment vertical="center"/>
    </xf>
    <xf numFmtId="0" fontId="6" fillId="2" borderId="0" xfId="0" applyFont="1" applyFill="1" applyAlignment="1">
      <alignment horizontal="right" vertical="center"/>
    </xf>
    <xf numFmtId="49" fontId="0" fillId="0" borderId="10"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12" xfId="0" applyNumberFormat="1" applyBorder="1" applyAlignment="1" applyProtection="1">
      <alignment horizontal="center" vertical="center" wrapText="1"/>
      <protection locked="0"/>
    </xf>
    <xf numFmtId="49" fontId="0" fillId="0" borderId="13"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0" fontId="7" fillId="2" borderId="0" xfId="0" applyFont="1" applyFill="1" applyAlignment="1">
      <alignment horizontal="center" vertical="center"/>
    </xf>
    <xf numFmtId="165" fontId="0" fillId="3" borderId="6" xfId="0" applyNumberFormat="1" applyFill="1" applyBorder="1" applyAlignment="1">
      <alignment horizontal="center" vertical="center"/>
    </xf>
    <xf numFmtId="165" fontId="0" fillId="3" borderId="7" xfId="0" applyNumberFormat="1" applyFill="1" applyBorder="1" applyAlignment="1">
      <alignment horizontal="center" vertical="center"/>
    </xf>
    <xf numFmtId="1" fontId="0" fillId="0" borderId="8" xfId="0" applyNumberFormat="1" applyBorder="1" applyAlignment="1" applyProtection="1">
      <alignment horizontal="center" vertical="center"/>
      <protection locked="0"/>
    </xf>
    <xf numFmtId="0" fontId="1" fillId="2" borderId="1" xfId="0" applyFont="1" applyFill="1" applyBorder="1" applyAlignment="1">
      <alignment vertical="center"/>
    </xf>
    <xf numFmtId="1" fontId="0" fillId="3" borderId="8" xfId="0" quotePrefix="1" applyNumberFormat="1" applyFill="1" applyBorder="1" applyAlignment="1">
      <alignment horizontal="center" vertical="center"/>
    </xf>
    <xf numFmtId="0" fontId="0" fillId="3" borderId="8" xfId="0"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horizontal="right" vertical="center"/>
    </xf>
    <xf numFmtId="0" fontId="6" fillId="0" borderId="33" xfId="0" applyFont="1" applyBorder="1" applyAlignment="1" applyProtection="1">
      <alignment horizontal="center" vertical="center"/>
      <protection locked="0"/>
    </xf>
    <xf numFmtId="1" fontId="6" fillId="0" borderId="33" xfId="0" applyNumberFormat="1" applyFont="1" applyBorder="1" applyAlignment="1" applyProtection="1">
      <alignment horizontal="center" vertical="center"/>
      <protection locked="0"/>
    </xf>
    <xf numFmtId="165" fontId="6" fillId="0" borderId="33" xfId="0" applyNumberFormat="1" applyFont="1" applyBorder="1" applyAlignment="1" applyProtection="1">
      <alignment horizontal="center" vertical="center"/>
      <protection locked="0"/>
    </xf>
    <xf numFmtId="49" fontId="0" fillId="0" borderId="17" xfId="0" applyNumberFormat="1" applyBorder="1" applyAlignment="1" applyProtection="1">
      <alignment horizontal="center" vertical="center" wrapText="1"/>
      <protection locked="0"/>
    </xf>
    <xf numFmtId="0" fontId="6" fillId="0" borderId="0" xfId="0" applyFont="1" applyAlignment="1" applyProtection="1">
      <alignment horizontal="center"/>
      <protection locked="0"/>
    </xf>
    <xf numFmtId="0" fontId="10" fillId="2" borderId="2" xfId="0" applyFont="1" applyFill="1" applyBorder="1" applyAlignment="1">
      <alignment vertical="center"/>
    </xf>
    <xf numFmtId="0" fontId="3" fillId="2" borderId="0" xfId="1" applyFill="1" applyAlignment="1" applyProtection="1"/>
    <xf numFmtId="1" fontId="12" fillId="2" borderId="2" xfId="0" applyNumberFormat="1" applyFont="1" applyFill="1" applyBorder="1" applyAlignment="1">
      <alignment vertical="center"/>
    </xf>
    <xf numFmtId="0" fontId="12" fillId="2" borderId="2" xfId="0" applyFont="1" applyFill="1" applyBorder="1" applyAlignment="1">
      <alignment horizontal="center" vertical="center"/>
    </xf>
    <xf numFmtId="0" fontId="6" fillId="0" borderId="0" xfId="0" applyFont="1" applyAlignment="1">
      <alignment vertical="center"/>
    </xf>
    <xf numFmtId="165" fontId="0" fillId="0" borderId="0" xfId="0" applyNumberFormat="1" applyAlignment="1">
      <alignment horizontal="center" vertical="center"/>
    </xf>
    <xf numFmtId="0" fontId="0" fillId="0" borderId="0" xfId="0" applyAlignment="1">
      <alignment vertical="center"/>
    </xf>
    <xf numFmtId="165" fontId="0" fillId="0" borderId="33" xfId="0" applyNumberForma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0" xfId="0" applyFont="1" applyAlignment="1">
      <alignment horizontal="center" vertical="center"/>
    </xf>
    <xf numFmtId="165" fontId="6" fillId="0" borderId="38" xfId="0" applyNumberFormat="1" applyFont="1" applyBorder="1" applyAlignment="1" applyProtection="1">
      <alignment horizontal="center" vertical="center"/>
      <protection locked="0"/>
    </xf>
    <xf numFmtId="0" fontId="0" fillId="2" borderId="0" xfId="0" applyFill="1" applyAlignment="1">
      <alignment horizontal="center"/>
    </xf>
    <xf numFmtId="0" fontId="3" fillId="2" borderId="0" xfId="1" applyFill="1" applyAlignment="1" applyProtection="1">
      <alignment horizontal="left" vertical="center"/>
    </xf>
    <xf numFmtId="0" fontId="0" fillId="2" borderId="1" xfId="0" applyFill="1" applyBorder="1" applyAlignment="1">
      <alignment vertical="center"/>
    </xf>
    <xf numFmtId="0" fontId="0" fillId="2" borderId="15" xfId="0" applyFill="1" applyBorder="1" applyAlignment="1">
      <alignment vertical="center"/>
    </xf>
    <xf numFmtId="0" fontId="6" fillId="2" borderId="1" xfId="0" applyFont="1" applyFill="1" applyBorder="1" applyAlignment="1">
      <alignment vertical="center"/>
    </xf>
    <xf numFmtId="2" fontId="6"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33" xfId="0" applyFont="1" applyBorder="1" applyAlignment="1">
      <alignment vertical="center"/>
    </xf>
    <xf numFmtId="0" fontId="0" fillId="0" borderId="33" xfId="0" applyBorder="1" applyAlignment="1">
      <alignment vertical="center"/>
    </xf>
    <xf numFmtId="0" fontId="6" fillId="0" borderId="33" xfId="0" applyFont="1" applyBorder="1" applyAlignment="1">
      <alignment vertical="center" shrinkToFit="1"/>
    </xf>
    <xf numFmtId="0" fontId="1" fillId="0" borderId="33" xfId="0" applyFont="1" applyBorder="1" applyAlignment="1">
      <alignment vertical="center" shrinkToFit="1"/>
    </xf>
    <xf numFmtId="4" fontId="6" fillId="0" borderId="0" xfId="0" applyNumberFormat="1" applyFont="1" applyAlignment="1">
      <alignment horizontal="center" vertical="center"/>
    </xf>
    <xf numFmtId="2" fontId="6" fillId="0" borderId="0" xfId="0" applyNumberFormat="1" applyFont="1" applyAlignment="1">
      <alignment horizontal="center" vertical="center"/>
    </xf>
    <xf numFmtId="49" fontId="0" fillId="0" borderId="32" xfId="0" applyNumberFormat="1" applyBorder="1" applyAlignment="1" applyProtection="1">
      <alignment horizontal="center" vertical="center" shrinkToFit="1"/>
      <protection locked="0"/>
    </xf>
    <xf numFmtId="0" fontId="1" fillId="2" borderId="0" xfId="0" applyFont="1" applyFill="1" applyAlignment="1">
      <alignment horizontal="center" wrapText="1"/>
    </xf>
    <xf numFmtId="165" fontId="0" fillId="2" borderId="0" xfId="0" applyNumberFormat="1" applyFill="1" applyAlignment="1">
      <alignment horizontal="center"/>
    </xf>
    <xf numFmtId="0" fontId="12" fillId="2" borderId="0" xfId="0" applyFont="1" applyFill="1"/>
    <xf numFmtId="0" fontId="6" fillId="2" borderId="0" xfId="0" applyFont="1" applyFill="1" applyAlignment="1">
      <alignment horizontal="right"/>
    </xf>
    <xf numFmtId="0" fontId="12" fillId="2" borderId="0" xfId="0" applyFont="1" applyFill="1" applyAlignment="1">
      <alignment vertical="top"/>
    </xf>
    <xf numFmtId="164" fontId="12" fillId="2" borderId="3" xfId="0" applyNumberFormat="1" applyFont="1" applyFill="1" applyBorder="1" applyAlignment="1">
      <alignment horizontal="center" vertical="center"/>
    </xf>
    <xf numFmtId="164" fontId="0" fillId="3" borderId="7" xfId="0" applyNumberFormat="1" applyFill="1" applyBorder="1" applyAlignment="1">
      <alignment horizontal="center" vertical="center"/>
    </xf>
    <xf numFmtId="164" fontId="6" fillId="0" borderId="0" xfId="0" applyNumberFormat="1" applyFont="1" applyAlignment="1">
      <alignment horizontal="center" vertical="center"/>
    </xf>
    <xf numFmtId="165" fontId="6" fillId="2" borderId="0" xfId="0" applyNumberFormat="1" applyFont="1" applyFill="1"/>
    <xf numFmtId="166" fontId="0" fillId="3" borderId="7" xfId="0" applyNumberFormat="1" applyFill="1" applyBorder="1" applyAlignment="1">
      <alignment horizontal="center" vertical="center"/>
    </xf>
    <xf numFmtId="8" fontId="1" fillId="3" borderId="9" xfId="0" applyNumberFormat="1" applyFont="1" applyFill="1" applyBorder="1" applyAlignment="1">
      <alignment horizontal="center" vertical="center"/>
    </xf>
    <xf numFmtId="49" fontId="0" fillId="0" borderId="45"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6" fillId="0" borderId="45"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0" fontId="4" fillId="2" borderId="0" xfId="0" applyFont="1" applyFill="1" applyAlignment="1">
      <alignment horizontal="center"/>
    </xf>
    <xf numFmtId="0" fontId="0" fillId="2" borderId="0" xfId="0" applyFill="1"/>
    <xf numFmtId="0" fontId="6" fillId="2" borderId="0" xfId="0" applyFont="1" applyFill="1" applyAlignment="1">
      <alignment vertical="center" wrapText="1"/>
    </xf>
    <xf numFmtId="0" fontId="0" fillId="0" borderId="0" xfId="0" applyAlignment="1">
      <alignment vertical="center" wrapText="1"/>
    </xf>
    <xf numFmtId="0" fontId="0" fillId="2" borderId="27" xfId="0" applyFill="1" applyBorder="1" applyAlignment="1">
      <alignment horizontal="center" vertical="center" wrapText="1"/>
    </xf>
    <xf numFmtId="0" fontId="0" fillId="2" borderId="23" xfId="0" applyFill="1" applyBorder="1" applyAlignment="1">
      <alignment wrapText="1"/>
    </xf>
    <xf numFmtId="0" fontId="0" fillId="2" borderId="41"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43" xfId="0" applyFill="1" applyBorder="1" applyAlignment="1">
      <alignment wrapText="1"/>
    </xf>
    <xf numFmtId="0" fontId="0" fillId="2" borderId="23"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 xfId="0" applyFill="1" applyBorder="1" applyAlignment="1">
      <alignment vertical="center"/>
    </xf>
    <xf numFmtId="0" fontId="0" fillId="2" borderId="15" xfId="0" applyFill="1" applyBorder="1" applyAlignment="1">
      <alignment vertical="center"/>
    </xf>
    <xf numFmtId="0" fontId="0" fillId="2" borderId="16" xfId="0" applyFill="1" applyBorder="1" applyAlignment="1">
      <alignment horizontal="center" vertical="center"/>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6" fillId="2" borderId="1" xfId="0" applyFont="1" applyFill="1" applyBorder="1" applyAlignment="1">
      <alignment vertical="center"/>
    </xf>
    <xf numFmtId="0" fontId="6" fillId="2" borderId="0" xfId="0" applyFont="1" applyFill="1" applyAlignment="1">
      <alignment horizontal="center" vertical="top" wrapText="1"/>
    </xf>
    <xf numFmtId="0" fontId="0" fillId="0" borderId="0" xfId="0" applyAlignment="1">
      <alignment horizontal="center" wrapText="1"/>
    </xf>
    <xf numFmtId="0" fontId="0" fillId="2" borderId="16" xfId="0" quotePrefix="1" applyFill="1" applyBorder="1" applyAlignment="1">
      <alignment horizontal="center" vertical="center"/>
    </xf>
    <xf numFmtId="0" fontId="0" fillId="2" borderId="16" xfId="0" applyFill="1" applyBorder="1" applyAlignment="1">
      <alignment horizontal="right" vertical="center"/>
    </xf>
    <xf numFmtId="0" fontId="0" fillId="2" borderId="2" xfId="0" applyFill="1" applyBorder="1" applyAlignment="1">
      <alignment horizontal="right" vertical="center"/>
    </xf>
    <xf numFmtId="0" fontId="0" fillId="2" borderId="15" xfId="0" applyFill="1" applyBorder="1" applyAlignment="1">
      <alignment horizontal="right" vertical="center"/>
    </xf>
    <xf numFmtId="0" fontId="6" fillId="2" borderId="18" xfId="0" applyFont="1" applyFill="1" applyBorder="1" applyAlignment="1">
      <alignment horizontal="right" vertical="center"/>
    </xf>
    <xf numFmtId="0" fontId="0" fillId="2" borderId="18" xfId="0" applyFill="1" applyBorder="1" applyAlignment="1">
      <alignment horizontal="right" vertical="center"/>
    </xf>
    <xf numFmtId="0" fontId="6" fillId="2" borderId="16" xfId="0" applyFont="1" applyFill="1" applyBorder="1" applyAlignment="1">
      <alignment horizontal="center" vertical="center"/>
    </xf>
    <xf numFmtId="0" fontId="6" fillId="2" borderId="0" xfId="0" applyFont="1" applyFill="1" applyAlignment="1">
      <alignment horizontal="right"/>
    </xf>
    <xf numFmtId="0" fontId="0" fillId="2" borderId="0" xfId="0" applyFill="1" applyAlignment="1">
      <alignment horizontal="right"/>
    </xf>
    <xf numFmtId="0" fontId="0" fillId="0" borderId="0" xfId="0"/>
    <xf numFmtId="49" fontId="0" fillId="0" borderId="19" xfId="0" applyNumberFormat="1" applyBorder="1" applyAlignment="1" applyProtection="1">
      <alignment horizontal="left" vertical="center" shrinkToFit="1"/>
      <protection locked="0"/>
    </xf>
    <xf numFmtId="49" fontId="0" fillId="0" borderId="21" xfId="0" applyNumberFormat="1" applyBorder="1" applyAlignment="1" applyProtection="1">
      <alignment horizontal="left" vertical="center" shrinkToFit="1"/>
      <protection locked="0"/>
    </xf>
    <xf numFmtId="49" fontId="0" fillId="0" borderId="22" xfId="0" applyNumberFormat="1" applyBorder="1" applyAlignment="1" applyProtection="1">
      <alignment horizontal="left" vertical="center" shrinkToFit="1"/>
      <protection locked="0"/>
    </xf>
    <xf numFmtId="0" fontId="6" fillId="2" borderId="26"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25" xfId="0" applyFill="1" applyBorder="1" applyAlignment="1">
      <alignment horizontal="center" vertical="center" wrapText="1"/>
    </xf>
    <xf numFmtId="0" fontId="0" fillId="2" borderId="14" xfId="0" applyFill="1" applyBorder="1" applyAlignment="1">
      <alignment horizontal="center" vertical="center"/>
    </xf>
    <xf numFmtId="0" fontId="6" fillId="2" borderId="25" xfId="0" applyFont="1" applyFill="1" applyBorder="1" applyAlignment="1">
      <alignment horizontal="center" vertical="center" wrapText="1"/>
    </xf>
    <xf numFmtId="0" fontId="6" fillId="2" borderId="23" xfId="0" applyFont="1" applyFill="1" applyBorder="1" applyAlignment="1">
      <alignment horizontal="center" vertical="center"/>
    </xf>
    <xf numFmtId="0" fontId="0" fillId="2" borderId="24" xfId="0" applyFill="1" applyBorder="1" applyAlignment="1">
      <alignment horizontal="center"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49" fontId="0" fillId="0" borderId="34" xfId="0" applyNumberFormat="1" applyBorder="1" applyAlignment="1" applyProtection="1">
      <alignment horizontal="center" vertical="center" wrapText="1"/>
      <protection locked="0"/>
    </xf>
    <xf numFmtId="49" fontId="0" fillId="0" borderId="29" xfId="0" applyNumberFormat="1" applyBorder="1" applyAlignment="1" applyProtection="1">
      <alignment horizontal="center" vertical="center" wrapText="1"/>
      <protection locked="0"/>
    </xf>
    <xf numFmtId="0" fontId="6" fillId="2" borderId="0" xfId="0" applyFont="1" applyFill="1" applyAlignment="1">
      <alignment vertical="top" wrapText="1"/>
    </xf>
    <xf numFmtId="0" fontId="0" fillId="2" borderId="0" xfId="0" applyFill="1" applyAlignment="1">
      <alignment vertical="top"/>
    </xf>
    <xf numFmtId="49" fontId="0" fillId="0" borderId="36" xfId="0" applyNumberForma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49" fontId="0" fillId="0" borderId="35" xfId="0" applyNumberFormat="1" applyBorder="1" applyAlignment="1" applyProtection="1">
      <alignment horizontal="center" vertical="center" wrapText="1"/>
      <protection locked="0"/>
    </xf>
    <xf numFmtId="49" fontId="0" fillId="0" borderId="30" xfId="0" applyNumberFormat="1" applyBorder="1" applyAlignment="1" applyProtection="1">
      <alignment horizontal="center" vertical="center" wrapText="1"/>
      <protection locked="0"/>
    </xf>
    <xf numFmtId="49" fontId="6" fillId="2" borderId="36" xfId="0" applyNumberFormat="1" applyFont="1" applyFill="1" applyBorder="1" applyAlignment="1">
      <alignment horizontal="center" vertical="center"/>
    </xf>
    <xf numFmtId="0" fontId="0" fillId="0" borderId="37" xfId="0" applyBorder="1" applyAlignment="1">
      <alignment horizontal="center" vertical="center"/>
    </xf>
    <xf numFmtId="49" fontId="6" fillId="2" borderId="36" xfId="0" applyNumberFormat="1" applyFont="1" applyFill="1" applyBorder="1" applyAlignment="1">
      <alignment horizontal="center" vertical="center" wrapText="1"/>
    </xf>
    <xf numFmtId="49" fontId="0" fillId="0" borderId="27"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0" fillId="2" borderId="0" xfId="0" applyFill="1" applyAlignment="1">
      <alignment vertical="center" wrapText="1"/>
    </xf>
    <xf numFmtId="0" fontId="0" fillId="2" borderId="28" xfId="0" applyFill="1" applyBorder="1" applyAlignment="1">
      <alignment horizontal="right" vertical="center"/>
    </xf>
    <xf numFmtId="0" fontId="0" fillId="2" borderId="11" xfId="0" applyFill="1" applyBorder="1" applyAlignment="1">
      <alignment horizontal="right" vertical="center"/>
    </xf>
    <xf numFmtId="0" fontId="0" fillId="2" borderId="31" xfId="0" applyFill="1" applyBorder="1" applyAlignment="1">
      <alignment horizontal="right" vertical="center"/>
    </xf>
    <xf numFmtId="49" fontId="6" fillId="0" borderId="17" xfId="0" applyNumberFormat="1" applyFont="1" applyBorder="1" applyAlignment="1" applyProtection="1">
      <alignment horizontal="center" vertical="center"/>
      <protection locked="0"/>
    </xf>
    <xf numFmtId="0" fontId="2" fillId="2" borderId="0" xfId="0" applyFont="1" applyFill="1" applyAlignment="1">
      <alignment vertical="center"/>
    </xf>
    <xf numFmtId="49" fontId="0" fillId="0" borderId="39" xfId="0" applyNumberForma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 fillId="2" borderId="0" xfId="0" applyFont="1" applyFill="1" applyAlignment="1">
      <alignment horizontal="center" vertical="top"/>
    </xf>
    <xf numFmtId="0" fontId="2" fillId="2" borderId="0" xfId="0" applyFont="1" applyFill="1" applyAlignment="1">
      <alignment horizontal="center" vertical="top"/>
    </xf>
    <xf numFmtId="0" fontId="5" fillId="2" borderId="0" xfId="0" applyFont="1" applyFill="1" applyAlignment="1">
      <alignment horizontal="center" vertical="top"/>
    </xf>
    <xf numFmtId="0" fontId="0" fillId="2" borderId="0" xfId="0" applyFill="1" applyAlignment="1">
      <alignment horizontal="center" vertical="top"/>
    </xf>
    <xf numFmtId="0" fontId="10" fillId="2" borderId="0" xfId="0" applyFont="1" applyFill="1" applyAlignment="1">
      <alignment horizontal="right" vertical="center"/>
    </xf>
    <xf numFmtId="0" fontId="10" fillId="0" borderId="0" xfId="0" applyFont="1" applyAlignment="1">
      <alignment horizontal="right" vertical="center"/>
    </xf>
    <xf numFmtId="0" fontId="1" fillId="2" borderId="0" xfId="0" applyFont="1" applyFill="1" applyAlignment="1">
      <alignment horizontal="center"/>
    </xf>
    <xf numFmtId="0" fontId="0" fillId="2" borderId="0" xfId="0" applyFill="1" applyAlignment="1">
      <alignment horizontal="center"/>
    </xf>
    <xf numFmtId="49" fontId="0" fillId="0" borderId="27"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49" fontId="0" fillId="0" borderId="28" xfId="0" applyNumberFormat="1" applyBorder="1" applyAlignment="1" applyProtection="1">
      <alignment horizontal="left" vertical="center" shrinkToFit="1"/>
      <protection locked="0"/>
    </xf>
    <xf numFmtId="49" fontId="0" fillId="0" borderId="11" xfId="0" applyNumberFormat="1" applyBorder="1" applyAlignment="1" applyProtection="1">
      <alignment horizontal="left" vertical="center" shrinkToFit="1"/>
      <protection locked="0"/>
    </xf>
    <xf numFmtId="49" fontId="0" fillId="0" borderId="29" xfId="0" applyNumberFormat="1" applyBorder="1" applyAlignment="1" applyProtection="1">
      <alignment horizontal="left" vertical="center" shrinkToFit="1"/>
      <protection locked="0"/>
    </xf>
    <xf numFmtId="49" fontId="0" fillId="0" borderId="5" xfId="0" applyNumberFormat="1" applyBorder="1" applyAlignment="1" applyProtection="1">
      <alignment horizontal="left" vertical="center" shrinkToFit="1"/>
      <protection locked="0"/>
    </xf>
    <xf numFmtId="49" fontId="0" fillId="0" borderId="20" xfId="0" applyNumberFormat="1" applyBorder="1" applyAlignment="1" applyProtection="1">
      <alignment horizontal="left" vertical="center" shrinkToFit="1"/>
      <protection locked="0"/>
    </xf>
    <xf numFmtId="0" fontId="6" fillId="2" borderId="4" xfId="0" quotePrefix="1" applyFont="1" applyFill="1" applyBorder="1"/>
    <xf numFmtId="0" fontId="0" fillId="2" borderId="5" xfId="0" applyFill="1" applyBorder="1"/>
  </cellXfs>
  <cellStyles count="2">
    <cellStyle name="Hyperlink" xfId="1" builtinId="8"/>
    <cellStyle name="Normal" xfId="0" builtinId="0"/>
  </cellStyles>
  <dxfs count="1">
    <dxf>
      <font>
        <color rgb="FFFF0000"/>
      </font>
    </dxf>
  </dxfs>
  <tableStyles count="0" defaultTableStyle="TableStyleMedium2" defaultPivotStyle="PivotStyleLight16"/>
  <colors>
    <mruColors>
      <color rgb="FFCCFFFF"/>
      <color rgb="FFF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wbl.match.secretar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95"/>
  <sheetViews>
    <sheetView showRowColHeaders="0" tabSelected="1" workbookViewId="0">
      <selection activeCell="C9" sqref="C9:F9"/>
    </sheetView>
  </sheetViews>
  <sheetFormatPr defaultColWidth="8.85546875" defaultRowHeight="12.75" x14ac:dyDescent="0.2"/>
  <cols>
    <col min="1" max="1" width="3.28515625" style="4" customWidth="1"/>
    <col min="2" max="2" width="16.7109375" style="4" customWidth="1"/>
    <col min="3" max="5" width="14.7109375" style="4" customWidth="1"/>
    <col min="6" max="6" width="18.7109375" style="4" customWidth="1"/>
    <col min="7" max="7" width="30.7109375" style="4" customWidth="1"/>
    <col min="8" max="8" width="11.28515625" style="9" customWidth="1"/>
    <col min="9" max="9" width="3.28515625" style="61" customWidth="1"/>
    <col min="10" max="16384" width="8.85546875" style="4"/>
  </cols>
  <sheetData>
    <row r="1" spans="1:9" ht="18" customHeight="1" x14ac:dyDescent="0.2">
      <c r="A1" s="7"/>
      <c r="B1" s="153" t="s">
        <v>27</v>
      </c>
      <c r="C1" s="154"/>
      <c r="D1" s="154"/>
      <c r="E1" s="154"/>
      <c r="F1" s="154"/>
      <c r="G1" s="154"/>
      <c r="H1" s="154"/>
      <c r="I1" s="63"/>
    </row>
    <row r="2" spans="1:9" ht="13.15" customHeight="1" x14ac:dyDescent="0.2">
      <c r="A2" s="7"/>
      <c r="B2" s="155" t="str">
        <f>Control!B1 &amp; " SEASON"</f>
        <v>2024-2025 SEASON</v>
      </c>
      <c r="C2" s="155"/>
      <c r="D2" s="155"/>
      <c r="E2" s="155"/>
      <c r="F2" s="155"/>
      <c r="G2" s="155"/>
      <c r="H2" s="155"/>
      <c r="I2" s="63"/>
    </row>
    <row r="3" spans="1:9" ht="10.15" customHeight="1" x14ac:dyDescent="0.2">
      <c r="A3" s="7"/>
      <c r="B3" s="5"/>
      <c r="C3" s="5"/>
      <c r="D3" s="5"/>
      <c r="E3" s="5"/>
      <c r="F3" s="5"/>
      <c r="G3" s="5"/>
      <c r="H3" s="19"/>
      <c r="I3" s="63"/>
    </row>
    <row r="4" spans="1:9" ht="20.45" customHeight="1" x14ac:dyDescent="0.2">
      <c r="A4" s="7"/>
      <c r="B4" s="156" t="s">
        <v>77</v>
      </c>
      <c r="C4" s="157"/>
      <c r="D4" s="157"/>
      <c r="E4" s="157"/>
      <c r="F4" s="157"/>
      <c r="G4" s="157"/>
      <c r="H4" s="157"/>
      <c r="I4" s="63"/>
    </row>
    <row r="5" spans="1:9" ht="22.15" customHeight="1" x14ac:dyDescent="0.2">
      <c r="A5" s="7"/>
      <c r="B5" s="155" t="str">
        <f>"Closing date " &amp; Control!B3 &amp; " - any entries received after this date may not be eligible for the " &amp; Control!B1 &amp; " season."</f>
        <v>Closing date 1st August 2024 - any entries received after this date may not be eligible for the 2024-2025 season.</v>
      </c>
      <c r="C5" s="158"/>
      <c r="D5" s="158"/>
      <c r="E5" s="158"/>
      <c r="F5" s="158"/>
      <c r="G5" s="158"/>
      <c r="H5" s="158"/>
      <c r="I5" s="63"/>
    </row>
    <row r="6" spans="1:9" x14ac:dyDescent="0.2">
      <c r="A6" s="7"/>
      <c r="B6" s="159" t="s">
        <v>50</v>
      </c>
      <c r="C6" s="160"/>
      <c r="D6" s="160"/>
      <c r="E6" s="160"/>
      <c r="F6" s="160"/>
      <c r="G6" s="45" t="s">
        <v>49</v>
      </c>
      <c r="H6" s="44"/>
      <c r="I6" s="63"/>
    </row>
    <row r="7" spans="1:9" x14ac:dyDescent="0.2">
      <c r="A7" s="7"/>
      <c r="B7" s="115"/>
      <c r="C7" s="116"/>
      <c r="D7" s="116"/>
      <c r="E7" s="117"/>
      <c r="F7" s="34"/>
      <c r="G7" s="7"/>
      <c r="H7" s="7"/>
      <c r="I7" s="63"/>
    </row>
    <row r="8" spans="1:9" ht="13.5" thickBot="1" x14ac:dyDescent="0.25">
      <c r="A8" s="7"/>
      <c r="B8" s="7"/>
      <c r="C8" s="7"/>
      <c r="D8" s="7"/>
      <c r="E8" s="7"/>
      <c r="F8" s="7"/>
      <c r="G8" s="7"/>
      <c r="H8" s="7"/>
      <c r="I8" s="63"/>
    </row>
    <row r="9" spans="1:9" ht="18" customHeight="1" thickBot="1" x14ac:dyDescent="0.25">
      <c r="A9" s="7"/>
      <c r="B9" s="6" t="s">
        <v>0</v>
      </c>
      <c r="C9" s="163"/>
      <c r="D9" s="164"/>
      <c r="E9" s="164"/>
      <c r="F9" s="165"/>
      <c r="G9" s="171" t="s">
        <v>32</v>
      </c>
      <c r="H9" s="172"/>
      <c r="I9" s="63"/>
    </row>
    <row r="10" spans="1:9" ht="18" customHeight="1" thickBot="1" x14ac:dyDescent="0.25">
      <c r="A10" s="7"/>
      <c r="B10" s="62" t="s">
        <v>75</v>
      </c>
      <c r="C10" s="166"/>
      <c r="D10" s="167"/>
      <c r="E10" s="167"/>
      <c r="F10" s="167"/>
      <c r="G10" s="167"/>
      <c r="H10" s="168"/>
      <c r="I10" s="63"/>
    </row>
    <row r="11" spans="1:9" ht="18" customHeight="1" thickBot="1" x14ac:dyDescent="0.25">
      <c r="A11" s="7"/>
      <c r="B11" s="118"/>
      <c r="C11" s="169"/>
      <c r="D11" s="169"/>
      <c r="E11" s="169"/>
      <c r="F11" s="169"/>
      <c r="G11" s="169"/>
      <c r="H11" s="170"/>
      <c r="I11" s="63"/>
    </row>
    <row r="12" spans="1:9" ht="18" customHeight="1" thickBot="1" x14ac:dyDescent="0.25">
      <c r="A12" s="7"/>
      <c r="B12" s="62" t="s">
        <v>76</v>
      </c>
      <c r="C12" s="118"/>
      <c r="D12" s="119"/>
      <c r="E12" s="119"/>
      <c r="F12" s="120"/>
      <c r="G12" s="4" t="s">
        <v>6</v>
      </c>
      <c r="I12" s="63"/>
    </row>
    <row r="13" spans="1:9" ht="13.5" thickBot="1" x14ac:dyDescent="0.25">
      <c r="A13" s="7"/>
      <c r="B13" s="7"/>
      <c r="C13" s="7"/>
      <c r="D13" s="7"/>
      <c r="E13" s="7"/>
      <c r="F13" s="7"/>
      <c r="G13" s="7"/>
      <c r="H13" s="7"/>
      <c r="I13" s="63"/>
    </row>
    <row r="14" spans="1:9" x14ac:dyDescent="0.2">
      <c r="A14" s="7"/>
      <c r="B14" s="121" t="s">
        <v>33</v>
      </c>
      <c r="C14" s="123" t="s">
        <v>5</v>
      </c>
      <c r="D14" s="123" t="s">
        <v>4</v>
      </c>
      <c r="E14" s="123" t="s">
        <v>3</v>
      </c>
      <c r="F14" s="125" t="s">
        <v>34</v>
      </c>
      <c r="G14" s="126" t="s">
        <v>1</v>
      </c>
      <c r="H14" s="127"/>
      <c r="I14" s="63"/>
    </row>
    <row r="15" spans="1:9" ht="34.15" customHeight="1" thickBot="1" x14ac:dyDescent="0.25">
      <c r="A15" s="7"/>
      <c r="B15" s="122"/>
      <c r="C15" s="124"/>
      <c r="D15" s="124"/>
      <c r="E15" s="124"/>
      <c r="F15" s="124"/>
      <c r="G15" s="128"/>
      <c r="H15" s="129"/>
      <c r="I15" s="63"/>
    </row>
    <row r="16" spans="1:9" ht="28.15" customHeight="1" x14ac:dyDescent="0.2">
      <c r="A16" s="7"/>
      <c r="B16" s="13"/>
      <c r="C16" s="14"/>
      <c r="D16" s="15"/>
      <c r="E16" s="14"/>
      <c r="F16" s="15"/>
      <c r="G16" s="130"/>
      <c r="H16" s="131"/>
      <c r="I16" s="63"/>
    </row>
    <row r="17" spans="1:9" ht="28.15" customHeight="1" thickBot="1" x14ac:dyDescent="0.25">
      <c r="A17" s="7"/>
      <c r="B17" s="16"/>
      <c r="C17" s="17"/>
      <c r="D17" s="18"/>
      <c r="E17" s="17"/>
      <c r="F17" s="31"/>
      <c r="G17" s="136"/>
      <c r="H17" s="137"/>
      <c r="I17" s="63"/>
    </row>
    <row r="18" spans="1:9" x14ac:dyDescent="0.2">
      <c r="A18" s="7"/>
      <c r="B18" s="7"/>
      <c r="C18" s="7"/>
      <c r="D18" s="7"/>
      <c r="E18" s="7"/>
      <c r="F18" s="7"/>
      <c r="G18" s="7"/>
      <c r="H18" s="7"/>
      <c r="I18" s="63"/>
    </row>
    <row r="19" spans="1:9" ht="55.15" customHeight="1" thickBot="1" x14ac:dyDescent="0.25">
      <c r="A19" s="7"/>
      <c r="B19" s="10"/>
      <c r="C19" s="161" t="s">
        <v>36</v>
      </c>
      <c r="D19" s="162"/>
      <c r="E19" s="161" t="s">
        <v>42</v>
      </c>
      <c r="F19" s="162"/>
      <c r="G19" s="10" t="s">
        <v>40</v>
      </c>
      <c r="H19" s="59" t="s">
        <v>68</v>
      </c>
      <c r="I19" s="63"/>
    </row>
    <row r="20" spans="1:9" ht="18" customHeight="1" x14ac:dyDescent="0.2">
      <c r="A20" s="7"/>
      <c r="B20" s="138" t="s">
        <v>37</v>
      </c>
      <c r="C20" s="141"/>
      <c r="D20" s="142"/>
      <c r="E20" s="79"/>
      <c r="F20" s="79"/>
      <c r="G20" s="151"/>
      <c r="H20" s="134" t="s">
        <v>69</v>
      </c>
      <c r="I20" s="63"/>
    </row>
    <row r="21" spans="1:9" ht="18" customHeight="1" thickBot="1" x14ac:dyDescent="0.25">
      <c r="A21" s="7"/>
      <c r="B21" s="139"/>
      <c r="C21" s="143"/>
      <c r="D21" s="144"/>
      <c r="E21" s="74"/>
      <c r="F21" s="74"/>
      <c r="G21" s="152"/>
      <c r="H21" s="135"/>
      <c r="I21" s="63"/>
    </row>
    <row r="22" spans="1:9" ht="18" customHeight="1" x14ac:dyDescent="0.2">
      <c r="A22" s="7"/>
      <c r="B22" s="140" t="s">
        <v>39</v>
      </c>
      <c r="C22" s="141"/>
      <c r="D22" s="142"/>
      <c r="E22" s="80"/>
      <c r="F22" s="79"/>
      <c r="G22" s="151"/>
      <c r="H22" s="134" t="s">
        <v>69</v>
      </c>
      <c r="I22" s="63"/>
    </row>
    <row r="23" spans="1:9" ht="18" customHeight="1" thickBot="1" x14ac:dyDescent="0.25">
      <c r="A23" s="7"/>
      <c r="B23" s="139"/>
      <c r="C23" s="143"/>
      <c r="D23" s="144"/>
      <c r="E23" s="149"/>
      <c r="F23" s="74"/>
      <c r="G23" s="152"/>
      <c r="H23" s="135"/>
      <c r="I23" s="63"/>
    </row>
    <row r="24" spans="1:9" ht="18" customHeight="1" x14ac:dyDescent="0.2">
      <c r="A24" s="7"/>
      <c r="B24" s="138" t="s">
        <v>41</v>
      </c>
      <c r="C24" s="141"/>
      <c r="D24" s="142"/>
      <c r="E24" s="79"/>
      <c r="F24" s="79"/>
      <c r="G24" s="151"/>
      <c r="H24" s="134" t="s">
        <v>69</v>
      </c>
      <c r="I24" s="63"/>
    </row>
    <row r="25" spans="1:9" ht="18" customHeight="1" thickBot="1" x14ac:dyDescent="0.25">
      <c r="A25" s="7"/>
      <c r="B25" s="139"/>
      <c r="C25" s="143"/>
      <c r="D25" s="144"/>
      <c r="E25" s="74"/>
      <c r="F25" s="74"/>
      <c r="G25" s="152"/>
      <c r="H25" s="135"/>
      <c r="I25" s="63"/>
    </row>
    <row r="26" spans="1:9" ht="18" customHeight="1" x14ac:dyDescent="0.2">
      <c r="A26" s="7"/>
      <c r="B26" s="140" t="s">
        <v>38</v>
      </c>
      <c r="C26" s="141"/>
      <c r="D26" s="142"/>
      <c r="E26" s="80"/>
      <c r="F26" s="79"/>
      <c r="G26" s="151"/>
      <c r="H26" s="134" t="s">
        <v>69</v>
      </c>
      <c r="I26" s="63"/>
    </row>
    <row r="27" spans="1:9" ht="18" customHeight="1" thickBot="1" x14ac:dyDescent="0.25">
      <c r="A27" s="7"/>
      <c r="B27" s="139"/>
      <c r="C27" s="143"/>
      <c r="D27" s="144"/>
      <c r="E27" s="149"/>
      <c r="F27" s="74"/>
      <c r="G27" s="152"/>
      <c r="H27" s="135"/>
      <c r="I27" s="63"/>
    </row>
    <row r="28" spans="1:9" ht="16.899999999999999" hidden="1" customHeight="1" x14ac:dyDescent="0.2">
      <c r="A28" s="7"/>
      <c r="B28" s="7"/>
      <c r="C28" s="7"/>
      <c r="D28" s="7"/>
      <c r="E28" s="7"/>
      <c r="F28" s="7"/>
      <c r="G28" s="7"/>
      <c r="I28" s="63"/>
    </row>
    <row r="29" spans="1:9" ht="97.9" customHeight="1" x14ac:dyDescent="0.2">
      <c r="A29" s="7"/>
      <c r="B29" s="132" t="s">
        <v>51</v>
      </c>
      <c r="C29" s="133"/>
      <c r="D29" s="133"/>
      <c r="E29" s="133"/>
      <c r="F29" s="133"/>
      <c r="G29" s="133"/>
      <c r="H29" s="133"/>
      <c r="I29" s="63"/>
    </row>
    <row r="30" spans="1:9" ht="20.45" customHeight="1" x14ac:dyDescent="0.2">
      <c r="A30" s="8"/>
      <c r="B30" s="150" t="str">
        <f>Control!B1 &amp; " LEAGUE AND COMPOSITE CUP ENTRIES:"</f>
        <v>2024-2025 LEAGUE AND COMPOSITE CUP ENTRIES:</v>
      </c>
      <c r="C30" s="150"/>
      <c r="D30" s="150"/>
      <c r="E30" s="150"/>
      <c r="F30" s="150"/>
      <c r="G30" s="150"/>
      <c r="H30" s="150"/>
      <c r="I30" s="63"/>
    </row>
    <row r="31" spans="1:9" ht="42.6" customHeight="1" x14ac:dyDescent="0.2">
      <c r="A31" s="7"/>
      <c r="B31" s="84" t="s">
        <v>80</v>
      </c>
      <c r="C31" s="145"/>
      <c r="D31" s="145"/>
      <c r="E31" s="145"/>
      <c r="F31" s="145"/>
      <c r="G31" s="145"/>
      <c r="H31" s="145"/>
      <c r="I31" s="63"/>
    </row>
    <row r="32" spans="1:9" ht="9" customHeight="1" thickBot="1" x14ac:dyDescent="0.25">
      <c r="A32" s="7"/>
      <c r="B32" s="7"/>
      <c r="C32" s="7"/>
      <c r="D32" s="7"/>
      <c r="E32" s="7"/>
      <c r="F32" s="7"/>
      <c r="G32" s="7"/>
      <c r="H32" s="7"/>
      <c r="I32" s="63"/>
    </row>
    <row r="33" spans="1:12" x14ac:dyDescent="0.2">
      <c r="A33" s="7"/>
      <c r="B33" s="146" t="str">
        <f>"CLUB ENTRY FEE:"</f>
        <v>CLUB ENTRY FEE:</v>
      </c>
      <c r="C33" s="147"/>
      <c r="D33" s="147"/>
      <c r="E33" s="147"/>
      <c r="F33" s="147"/>
      <c r="G33" s="148"/>
      <c r="H33" s="20" t="str">
        <f>IF(C9&lt;&gt;"",VLOOKUP(B33,Fees,2,FALSE)+VLOOKUP(C9,Clubdetails,5,FALSE),"")</f>
        <v/>
      </c>
      <c r="I33" s="63"/>
    </row>
    <row r="34" spans="1:12" x14ac:dyDescent="0.2">
      <c r="A34" s="7"/>
      <c r="B34" s="100" t="s">
        <v>17</v>
      </c>
      <c r="C34" s="101"/>
      <c r="D34" s="22"/>
      <c r="E34" s="102" t="str">
        <f t="shared" ref="E34:E45" si="0">"TEAM(S) " &amp; IF(VLOOKUP(B34,Fees,2,FALSE)&gt;0,"@ " &amp; TEXT(VLOOKUP(B34,Fees,2,FALSE),"£#,##0.00 ;") &amp; "PER TEAM","(FREE ENTRY FOR THIS SEASON)")</f>
        <v>TEAM(S) @ £6.00 PER TEAM</v>
      </c>
      <c r="F34" s="103"/>
      <c r="G34" s="104"/>
      <c r="H34" s="21" t="str">
        <f t="shared" ref="H34:H45" si="1">IF(D34&gt;0,D34*VLOOKUP(B34,Fees,2,FALSE),"")</f>
        <v/>
      </c>
      <c r="I34" s="63"/>
    </row>
    <row r="35" spans="1:12" x14ac:dyDescent="0.2">
      <c r="A35" s="7"/>
      <c r="B35" s="105" t="s">
        <v>58</v>
      </c>
      <c r="C35" s="101"/>
      <c r="D35" s="22"/>
      <c r="E35" s="102" t="str">
        <f t="shared" si="0"/>
        <v>TEAM(S) @ £6.00 PER TEAM</v>
      </c>
      <c r="F35" s="103"/>
      <c r="G35" s="104"/>
      <c r="H35" s="21" t="str">
        <f t="shared" si="1"/>
        <v/>
      </c>
      <c r="I35" s="63"/>
    </row>
    <row r="36" spans="1:12" x14ac:dyDescent="0.2">
      <c r="A36" s="7"/>
      <c r="B36" s="100" t="s">
        <v>18</v>
      </c>
      <c r="C36" s="101"/>
      <c r="D36" s="22"/>
      <c r="E36" s="102" t="str">
        <f t="shared" si="0"/>
        <v>TEAM(S) @ £6.00 PER TEAM</v>
      </c>
      <c r="F36" s="103"/>
      <c r="G36" s="104"/>
      <c r="H36" s="21" t="str">
        <f t="shared" si="1"/>
        <v/>
      </c>
      <c r="I36" s="63"/>
    </row>
    <row r="37" spans="1:12" x14ac:dyDescent="0.2">
      <c r="A37" s="7"/>
      <c r="B37" s="105" t="s">
        <v>66</v>
      </c>
      <c r="C37" s="101"/>
      <c r="D37" s="22"/>
      <c r="E37" s="102" t="str">
        <f t="shared" si="0"/>
        <v>TEAM(S) @ £6.00 PER TEAM</v>
      </c>
      <c r="F37" s="103"/>
      <c r="G37" s="104"/>
      <c r="H37" s="21" t="str">
        <f t="shared" si="1"/>
        <v/>
      </c>
      <c r="I37" s="63"/>
    </row>
    <row r="38" spans="1:12" x14ac:dyDescent="0.2">
      <c r="A38" s="7"/>
      <c r="B38" s="105" t="s">
        <v>54</v>
      </c>
      <c r="C38" s="101"/>
      <c r="D38" s="22"/>
      <c r="E38" s="102" t="str">
        <f t="shared" si="0"/>
        <v>TEAM(S) @ £6.00 PER TEAM</v>
      </c>
      <c r="F38" s="103"/>
      <c r="G38" s="104"/>
      <c r="H38" s="21" t="str">
        <f t="shared" si="1"/>
        <v/>
      </c>
      <c r="I38" s="63"/>
    </row>
    <row r="39" spans="1:12" x14ac:dyDescent="0.2">
      <c r="A39" s="7"/>
      <c r="B39" s="48" t="s">
        <v>59</v>
      </c>
      <c r="C39" s="47"/>
      <c r="D39" s="22"/>
      <c r="E39" s="102" t="str">
        <f t="shared" si="0"/>
        <v>TEAM(S) @ £6.00 PER TEAM</v>
      </c>
      <c r="F39" s="103"/>
      <c r="G39" s="104"/>
      <c r="H39" s="21" t="str">
        <f t="shared" si="1"/>
        <v/>
      </c>
      <c r="I39" s="63"/>
    </row>
    <row r="40" spans="1:12" x14ac:dyDescent="0.2">
      <c r="A40" s="7"/>
      <c r="B40" s="48" t="s">
        <v>55</v>
      </c>
      <c r="C40" s="47"/>
      <c r="D40" s="22"/>
      <c r="E40" s="102" t="str">
        <f t="shared" si="0"/>
        <v>TEAM(S) @ £6.00 PER TEAM</v>
      </c>
      <c r="F40" s="103"/>
      <c r="G40" s="104"/>
      <c r="H40" s="21" t="str">
        <f t="shared" si="1"/>
        <v/>
      </c>
      <c r="I40" s="63"/>
    </row>
    <row r="41" spans="1:12" x14ac:dyDescent="0.2">
      <c r="A41" s="7"/>
      <c r="B41" s="46" t="s">
        <v>20</v>
      </c>
      <c r="C41" s="47"/>
      <c r="D41" s="22"/>
      <c r="E41" s="102" t="str">
        <f t="shared" si="0"/>
        <v>TEAM(S) @ £6.00 PER TEAM</v>
      </c>
      <c r="F41" s="103"/>
      <c r="G41" s="104"/>
      <c r="H41" s="21" t="str">
        <f t="shared" si="1"/>
        <v/>
      </c>
      <c r="I41" s="63"/>
    </row>
    <row r="42" spans="1:12" x14ac:dyDescent="0.2">
      <c r="A42" s="7"/>
      <c r="B42" s="105" t="s">
        <v>30</v>
      </c>
      <c r="C42" s="101"/>
      <c r="D42" s="22"/>
      <c r="E42" s="102" t="str">
        <f t="shared" si="0"/>
        <v>TEAM(S) @ £6.00 PER TEAM</v>
      </c>
      <c r="F42" s="103"/>
      <c r="G42" s="104"/>
      <c r="H42" s="21" t="str">
        <f t="shared" si="1"/>
        <v/>
      </c>
      <c r="I42" s="63"/>
    </row>
    <row r="43" spans="1:12" x14ac:dyDescent="0.2">
      <c r="A43" s="7"/>
      <c r="B43" s="105" t="s">
        <v>60</v>
      </c>
      <c r="C43" s="101"/>
      <c r="D43" s="22"/>
      <c r="E43" s="102" t="str">
        <f t="shared" si="0"/>
        <v>TEAM(S) @ £6.00 PER TEAM</v>
      </c>
      <c r="F43" s="103"/>
      <c r="G43" s="104"/>
      <c r="H43" s="21" t="str">
        <f t="shared" si="1"/>
        <v/>
      </c>
      <c r="I43" s="63"/>
    </row>
    <row r="44" spans="1:12" x14ac:dyDescent="0.2">
      <c r="A44" s="7"/>
      <c r="B44" s="100" t="s">
        <v>21</v>
      </c>
      <c r="C44" s="101"/>
      <c r="D44" s="22"/>
      <c r="E44" s="102" t="str">
        <f t="shared" si="0"/>
        <v>TEAM(S) (FREE ENTRY FOR THIS SEASON)</v>
      </c>
      <c r="F44" s="103"/>
      <c r="G44" s="104"/>
      <c r="H44" s="21" t="str">
        <f t="shared" si="1"/>
        <v/>
      </c>
      <c r="I44" s="63"/>
    </row>
    <row r="45" spans="1:12" x14ac:dyDescent="0.2">
      <c r="A45" s="7"/>
      <c r="B45" s="100" t="s">
        <v>22</v>
      </c>
      <c r="C45" s="101"/>
      <c r="D45" s="22"/>
      <c r="E45" s="102" t="str">
        <f t="shared" si="0"/>
        <v>TEAM(S) (FREE ENTRY FOR THIS SEASON)</v>
      </c>
      <c r="F45" s="103"/>
      <c r="G45" s="104"/>
      <c r="H45" s="21" t="str">
        <f t="shared" si="1"/>
        <v/>
      </c>
      <c r="I45" s="63"/>
    </row>
    <row r="46" spans="1:12" x14ac:dyDescent="0.2">
      <c r="A46" s="7"/>
      <c r="B46" s="23" t="s">
        <v>2</v>
      </c>
      <c r="C46" s="33"/>
      <c r="D46" s="35">
        <f>SUM(D34:D43)</f>
        <v>0</v>
      </c>
      <c r="E46" s="36"/>
      <c r="F46" s="36"/>
      <c r="G46" s="36">
        <f>IF(D49="NO",VLOOKUP(B34,Fees,2,FALSE),VLOOKUP(B34,Fees,2,FALSE)-VLOOKUP(B49,Fees,2,FALSE))</f>
        <v>4</v>
      </c>
      <c r="H46" s="64">
        <f>SUM(H34:H43)</f>
        <v>0</v>
      </c>
      <c r="I46" s="63"/>
    </row>
    <row r="47" spans="1:12" x14ac:dyDescent="0.2">
      <c r="A47" s="7"/>
      <c r="B47" s="105" t="s">
        <v>73</v>
      </c>
      <c r="C47" s="101"/>
      <c r="D47" s="24" t="str">
        <f>IF(I57&gt;0,I57,"")</f>
        <v/>
      </c>
      <c r="E47" s="114" t="str">
        <f>IF(VLOOKUP(SUBSTITUTE(B47,"NO. OF ",""),Fees,2,FALSE)&gt;0,"(@ "&amp;TEXT(VLOOKUP(SUBSTITUTE(B47,"NO. OF ",""),Fees,2,FALSE),"£#,##0.00 ;" ) &amp; "EACH - DETAILS BELOW)")</f>
        <v>(@ £5.00 EACH - DETAILS BELOW)</v>
      </c>
      <c r="F47" s="103"/>
      <c r="G47" s="104"/>
      <c r="H47" s="68" t="str">
        <f>IF(AND(D47&lt;&gt;"",D47&gt;0),TEXT(D47*-1* VLOOKUP(SUBSTITUTE(B47,"NO. OF ",""),Fees,2,FALSE),"£#0.00"),"")</f>
        <v/>
      </c>
      <c r="I47" s="63" t="str">
        <f>IF(AND(D47&lt;&gt;"",D47&gt;0),D47*-1* VLOOKUP(SUBSTITUTE(B47,"NO. OF ",""),Fees,2,FALSE),"")</f>
        <v/>
      </c>
      <c r="L47" s="67"/>
    </row>
    <row r="48" spans="1:12" x14ac:dyDescent="0.2">
      <c r="A48" s="7"/>
      <c r="B48" s="100" t="s">
        <v>7</v>
      </c>
      <c r="C48" s="101"/>
      <c r="D48" s="24" t="str">
        <f>IF(C9&gt;"",VLOOKUP(C9,Control!D2:E21, 2, FALSE),"")</f>
        <v/>
      </c>
      <c r="E48" s="114" t="s">
        <v>19</v>
      </c>
      <c r="F48" s="103"/>
      <c r="G48" s="104"/>
      <c r="H48" s="65" t="str">
        <f>IF(C9&gt;"",IF(D46=D48+1,TEXT(G46*-0.5,"£#0.00"),IF(D46&gt;=D48+2,TEXT(((D46-D48-1)*G46*-1)+(G46*-0.5),"£#0.00"),"")),"")</f>
        <v/>
      </c>
      <c r="I48" s="63" t="str">
        <f>IF(C9&gt;"",IF(D46=D48+1,G46*-0.5,IF(D46&gt;=D48+2,((D46-D48-1)*G46*-1)+(G46*-0.5),"")),"")</f>
        <v/>
      </c>
    </row>
    <row r="49" spans="1:10" x14ac:dyDescent="0.2">
      <c r="A49" s="7"/>
      <c r="B49" s="105" t="str">
        <f>LEFT(Control!B2,4) &amp; " PROMPT RESULT CREDIT?"</f>
        <v>2023 PROMPT RESULT CREDIT?</v>
      </c>
      <c r="C49" s="101"/>
      <c r="D49" s="24" t="str">
        <f>IF(C9&gt;"",IF(VLOOKUP(C9,Control!D2:H21, 4, FALSE)="Y","YES","NO"),"")</f>
        <v/>
      </c>
      <c r="E49" s="108" t="str">
        <f>"(@ " &amp; TEXT(VLOOKUP(B49,Fees,2,FALSE),"£#,##0.00 ;") &amp; "PER LEAGUE TEAM)"</f>
        <v>(@ £2.00 PER LEAGUE TEAM)</v>
      </c>
      <c r="F49" s="103"/>
      <c r="G49" s="104"/>
      <c r="H49" s="65" t="str">
        <f>IF(C9&gt;"",IF(VLOOKUP(C9,Clubdetails, 4, FALSE)="Y",TEXT(VLOOKUP(B49,Fees,2,FALSE)*D46*-1,"£#0.00"),0),"")</f>
        <v/>
      </c>
      <c r="I49" s="63" t="str">
        <f>IF(C9&gt;"",IF(VLOOKUP(C9,Clubdetails, 4, FALSE)="Y",VLOOKUP(B49,Fees,2,FALSE)*D46*-1,0),"")</f>
        <v/>
      </c>
    </row>
    <row r="50" spans="1:10" x14ac:dyDescent="0.2">
      <c r="A50" s="7"/>
      <c r="B50" s="105" t="s">
        <v>31</v>
      </c>
      <c r="C50" s="101"/>
      <c r="D50" s="25" t="str">
        <f>IF(C9&gt;"",IF(VLOOKUP(C9,Control!D2:G21, 3, FALSE)&gt;0,"YES","NO"),"")</f>
        <v/>
      </c>
      <c r="E50" s="109"/>
      <c r="F50" s="110"/>
      <c r="G50" s="111"/>
      <c r="H50" s="65" t="str">
        <f>IF(C9&gt;"",IF(VLOOKUP(C9,Control!D2:G21, 3, FALSE)&gt;0,TEXT(VLOOKUP(C9,Control!D2:G21, 3, FALSE)*-1,"£#0.00"),0),"")</f>
        <v/>
      </c>
      <c r="I50" s="63" t="str">
        <f>IF(C9&gt;"",IF(VLOOKUP(C9,Control!D2:G21, 3, FALSE)&gt;0,VLOOKUP(C9,Control!D2:G21, 3, FALSE)*-1,0),"")</f>
        <v/>
      </c>
    </row>
    <row r="51" spans="1:10" ht="13.5" thickBot="1" x14ac:dyDescent="0.25">
      <c r="A51" s="7"/>
      <c r="B51" s="26"/>
      <c r="C51" s="27"/>
      <c r="D51" s="27"/>
      <c r="E51" s="27"/>
      <c r="F51" s="112" t="s">
        <v>79</v>
      </c>
      <c r="G51" s="113"/>
      <c r="H51" s="69" t="str">
        <f>IF(C9&lt;&gt;"",IF(I51&lt;0,0,I51),"")</f>
        <v/>
      </c>
      <c r="I51" s="63" t="str">
        <f>IF(C9&lt;&gt;"",SUM(H33:H45)+SUM(I47:I50),"")</f>
        <v/>
      </c>
    </row>
    <row r="52" spans="1:10" ht="18" customHeight="1" thickBot="1" x14ac:dyDescent="0.25">
      <c r="A52" s="7"/>
      <c r="B52" s="11"/>
      <c r="C52" s="7"/>
      <c r="D52" s="7"/>
      <c r="E52" s="7"/>
      <c r="F52" s="7"/>
      <c r="G52" s="12" t="s">
        <v>56</v>
      </c>
      <c r="H52" s="58"/>
      <c r="I52" s="63"/>
    </row>
    <row r="53" spans="1:10" x14ac:dyDescent="0.2">
      <c r="A53" s="7"/>
      <c r="B53" s="7"/>
      <c r="C53" s="7"/>
      <c r="D53" s="7"/>
      <c r="E53" s="7"/>
      <c r="F53" s="7"/>
      <c r="G53" s="7"/>
      <c r="H53" s="7"/>
      <c r="I53" s="63"/>
    </row>
    <row r="54" spans="1:10" ht="28.15" customHeight="1" x14ac:dyDescent="0.2">
      <c r="A54" s="7"/>
      <c r="B54" s="106" t="s">
        <v>43</v>
      </c>
      <c r="C54" s="107"/>
      <c r="D54" s="107"/>
      <c r="E54" s="107"/>
      <c r="F54" s="107"/>
      <c r="G54" s="107"/>
      <c r="H54" s="107"/>
      <c r="I54" s="63"/>
    </row>
    <row r="55" spans="1:10" x14ac:dyDescent="0.2">
      <c r="A55" s="7"/>
      <c r="B55" s="7"/>
      <c r="C55" s="7"/>
      <c r="D55" s="7"/>
      <c r="E55" s="7"/>
      <c r="F55" s="7"/>
      <c r="G55" s="7"/>
      <c r="H55" s="7"/>
      <c r="I55" s="63"/>
    </row>
    <row r="56" spans="1:10" x14ac:dyDescent="0.2">
      <c r="J56" s="60"/>
    </row>
    <row r="57" spans="1:10" ht="15.75" x14ac:dyDescent="0.25">
      <c r="A57" s="7"/>
      <c r="B57" s="82" t="str">
        <f>"JUNIOR CREDITS FOR LAST SEASON (" &amp;  Control!B2 &amp; ")"</f>
        <v>JUNIOR CREDITS FOR LAST SEASON (2023-2024)</v>
      </c>
      <c r="C57" s="83"/>
      <c r="D57" s="83"/>
      <c r="E57" s="83"/>
      <c r="F57" s="83"/>
      <c r="G57" s="83"/>
      <c r="H57" s="83"/>
      <c r="I57" s="61">
        <f>SUM(I64:I95)</f>
        <v>0</v>
      </c>
    </row>
    <row r="58" spans="1:10" x14ac:dyDescent="0.2">
      <c r="A58" s="7"/>
      <c r="B58" s="7"/>
      <c r="C58" s="7"/>
      <c r="D58" s="7"/>
      <c r="E58" s="7"/>
      <c r="F58" s="7"/>
      <c r="G58" s="7"/>
      <c r="H58" s="7"/>
      <c r="I58" s="63"/>
    </row>
    <row r="59" spans="1:10" x14ac:dyDescent="0.2">
      <c r="A59" s="7"/>
      <c r="B59" s="7" t="str">
        <f>"A Junior is defined as a player whose date of birth was on or after " &amp;Control!B4 &amp; "."</f>
        <v>A Junior is defined as a player whose date of birth was on or after 1st January 2004.</v>
      </c>
      <c r="C59" s="7"/>
      <c r="D59" s="7"/>
      <c r="E59" s="7"/>
      <c r="F59" s="7"/>
      <c r="G59" s="7"/>
      <c r="H59" s="7"/>
      <c r="I59" s="63"/>
    </row>
    <row r="60" spans="1:10" ht="46.9" customHeight="1" x14ac:dyDescent="0.2">
      <c r="A60" s="7"/>
      <c r="B60" s="84" t="s">
        <v>78</v>
      </c>
      <c r="C60" s="85"/>
      <c r="D60" s="85"/>
      <c r="E60" s="85"/>
      <c r="F60" s="85"/>
      <c r="G60" s="85"/>
      <c r="H60" s="85"/>
      <c r="I60" s="63"/>
    </row>
    <row r="61" spans="1:10" ht="13.5" thickBot="1" x14ac:dyDescent="0.25">
      <c r="A61" s="7"/>
      <c r="B61" s="7"/>
      <c r="C61" s="7"/>
      <c r="D61" s="7"/>
      <c r="E61" s="7"/>
      <c r="F61" s="7"/>
      <c r="G61" s="7"/>
      <c r="H61" s="7"/>
      <c r="I61" s="63"/>
    </row>
    <row r="62" spans="1:10" x14ac:dyDescent="0.2">
      <c r="A62" s="7"/>
      <c r="B62" s="86" t="s">
        <v>70</v>
      </c>
      <c r="C62" s="87"/>
      <c r="D62" s="88"/>
      <c r="E62" s="92" t="s">
        <v>71</v>
      </c>
      <c r="F62" s="93"/>
      <c r="G62" s="96" t="s">
        <v>72</v>
      </c>
      <c r="H62" s="97"/>
      <c r="I62" s="63"/>
    </row>
    <row r="63" spans="1:10" ht="13.5" thickBot="1" x14ac:dyDescent="0.25">
      <c r="A63" s="7"/>
      <c r="B63" s="89"/>
      <c r="C63" s="90"/>
      <c r="D63" s="91"/>
      <c r="E63" s="94"/>
      <c r="F63" s="95"/>
      <c r="G63" s="98"/>
      <c r="H63" s="99"/>
      <c r="I63" s="63"/>
    </row>
    <row r="64" spans="1:10" ht="20.100000000000001" customHeight="1" x14ac:dyDescent="0.2">
      <c r="A64" s="9"/>
      <c r="B64" s="78"/>
      <c r="C64" s="79"/>
      <c r="D64" s="79"/>
      <c r="E64" s="80"/>
      <c r="F64" s="79"/>
      <c r="G64" s="80"/>
      <c r="H64" s="81"/>
      <c r="I64" s="61">
        <f>IF(AND(B64&gt;"",OR(E64&gt;"",G64&gt;"")),1,0)</f>
        <v>0</v>
      </c>
    </row>
    <row r="65" spans="1:9" ht="20.100000000000001" customHeight="1" x14ac:dyDescent="0.2">
      <c r="A65" s="9"/>
      <c r="B65" s="76"/>
      <c r="C65" s="71"/>
      <c r="D65" s="71"/>
      <c r="E65" s="77"/>
      <c r="F65" s="71"/>
      <c r="G65" s="77"/>
      <c r="H65" s="72"/>
      <c r="I65" s="61">
        <f t="shared" ref="I65:I95" si="2">IF(AND(B65&gt;"",OR(E65&gt;"",G65&gt;"")),1,0)</f>
        <v>0</v>
      </c>
    </row>
    <row r="66" spans="1:9" ht="20.100000000000001" customHeight="1" x14ac:dyDescent="0.2">
      <c r="A66" s="9"/>
      <c r="B66" s="76"/>
      <c r="C66" s="71"/>
      <c r="D66" s="71"/>
      <c r="E66" s="77"/>
      <c r="F66" s="71"/>
      <c r="G66" s="71"/>
      <c r="H66" s="72"/>
      <c r="I66" s="61">
        <f t="shared" si="2"/>
        <v>0</v>
      </c>
    </row>
    <row r="67" spans="1:9" ht="20.100000000000001" customHeight="1" x14ac:dyDescent="0.2">
      <c r="A67" s="9"/>
      <c r="B67" s="70"/>
      <c r="C67" s="71"/>
      <c r="D67" s="71"/>
      <c r="E67" s="71"/>
      <c r="F67" s="71"/>
      <c r="G67" s="71"/>
      <c r="H67" s="72"/>
      <c r="I67" s="61">
        <f t="shared" si="2"/>
        <v>0</v>
      </c>
    </row>
    <row r="68" spans="1:9" ht="20.100000000000001" customHeight="1" x14ac:dyDescent="0.2">
      <c r="A68" s="9"/>
      <c r="B68" s="70"/>
      <c r="C68" s="71"/>
      <c r="D68" s="71"/>
      <c r="E68" s="71"/>
      <c r="F68" s="71"/>
      <c r="G68" s="71"/>
      <c r="H68" s="72"/>
      <c r="I68" s="61">
        <f t="shared" si="2"/>
        <v>0</v>
      </c>
    </row>
    <row r="69" spans="1:9" ht="20.100000000000001" customHeight="1" x14ac:dyDescent="0.2">
      <c r="A69" s="9"/>
      <c r="B69" s="70"/>
      <c r="C69" s="71"/>
      <c r="D69" s="71"/>
      <c r="E69" s="71"/>
      <c r="F69" s="71"/>
      <c r="G69" s="71"/>
      <c r="H69" s="72"/>
      <c r="I69" s="61">
        <f t="shared" si="2"/>
        <v>0</v>
      </c>
    </row>
    <row r="70" spans="1:9" ht="20.100000000000001" customHeight="1" x14ac:dyDescent="0.2">
      <c r="A70" s="9"/>
      <c r="B70" s="70"/>
      <c r="C70" s="71"/>
      <c r="D70" s="71"/>
      <c r="E70" s="71"/>
      <c r="F70" s="71"/>
      <c r="G70" s="71"/>
      <c r="H70" s="72"/>
      <c r="I70" s="61">
        <f t="shared" si="2"/>
        <v>0</v>
      </c>
    </row>
    <row r="71" spans="1:9" ht="20.100000000000001" customHeight="1" x14ac:dyDescent="0.2">
      <c r="A71" s="9"/>
      <c r="B71" s="70"/>
      <c r="C71" s="71"/>
      <c r="D71" s="71"/>
      <c r="E71" s="71"/>
      <c r="F71" s="71"/>
      <c r="G71" s="71"/>
      <c r="H71" s="72"/>
      <c r="I71" s="61">
        <f t="shared" si="2"/>
        <v>0</v>
      </c>
    </row>
    <row r="72" spans="1:9" ht="20.100000000000001" customHeight="1" x14ac:dyDescent="0.2">
      <c r="A72" s="9"/>
      <c r="B72" s="70"/>
      <c r="C72" s="71"/>
      <c r="D72" s="71"/>
      <c r="E72" s="71"/>
      <c r="F72" s="71"/>
      <c r="G72" s="71"/>
      <c r="H72" s="72"/>
      <c r="I72" s="61">
        <f t="shared" si="2"/>
        <v>0</v>
      </c>
    </row>
    <row r="73" spans="1:9" ht="20.100000000000001" customHeight="1" x14ac:dyDescent="0.2">
      <c r="A73" s="9"/>
      <c r="B73" s="70"/>
      <c r="C73" s="71"/>
      <c r="D73" s="71"/>
      <c r="E73" s="71"/>
      <c r="F73" s="71"/>
      <c r="G73" s="71"/>
      <c r="H73" s="72"/>
      <c r="I73" s="61">
        <f t="shared" si="2"/>
        <v>0</v>
      </c>
    </row>
    <row r="74" spans="1:9" ht="20.100000000000001" customHeight="1" x14ac:dyDescent="0.2">
      <c r="A74" s="9"/>
      <c r="B74" s="70"/>
      <c r="C74" s="71"/>
      <c r="D74" s="71"/>
      <c r="E74" s="71"/>
      <c r="F74" s="71"/>
      <c r="G74" s="71"/>
      <c r="H74" s="72"/>
      <c r="I74" s="61">
        <f t="shared" si="2"/>
        <v>0</v>
      </c>
    </row>
    <row r="75" spans="1:9" ht="20.100000000000001" customHeight="1" x14ac:dyDescent="0.2">
      <c r="A75" s="9"/>
      <c r="B75" s="70"/>
      <c r="C75" s="71"/>
      <c r="D75" s="71"/>
      <c r="E75" s="71"/>
      <c r="F75" s="71"/>
      <c r="G75" s="71"/>
      <c r="H75" s="72"/>
      <c r="I75" s="61">
        <f t="shared" si="2"/>
        <v>0</v>
      </c>
    </row>
    <row r="76" spans="1:9" ht="20.100000000000001" customHeight="1" x14ac:dyDescent="0.2">
      <c r="A76" s="9"/>
      <c r="B76" s="70"/>
      <c r="C76" s="71"/>
      <c r="D76" s="71"/>
      <c r="E76" s="71"/>
      <c r="F76" s="71"/>
      <c r="G76" s="71"/>
      <c r="H76" s="72"/>
      <c r="I76" s="61">
        <f t="shared" si="2"/>
        <v>0</v>
      </c>
    </row>
    <row r="77" spans="1:9" ht="20.100000000000001" customHeight="1" x14ac:dyDescent="0.2">
      <c r="A77" s="9"/>
      <c r="B77" s="70"/>
      <c r="C77" s="71"/>
      <c r="D77" s="71"/>
      <c r="E77" s="71"/>
      <c r="F77" s="71"/>
      <c r="G77" s="71"/>
      <c r="H77" s="72"/>
      <c r="I77" s="61">
        <f t="shared" si="2"/>
        <v>0</v>
      </c>
    </row>
    <row r="78" spans="1:9" ht="20.100000000000001" customHeight="1" x14ac:dyDescent="0.2">
      <c r="A78" s="9"/>
      <c r="B78" s="70"/>
      <c r="C78" s="71"/>
      <c r="D78" s="71"/>
      <c r="E78" s="71"/>
      <c r="F78" s="71"/>
      <c r="G78" s="71"/>
      <c r="H78" s="72"/>
      <c r="I78" s="61">
        <f t="shared" si="2"/>
        <v>0</v>
      </c>
    </row>
    <row r="79" spans="1:9" ht="20.100000000000001" customHeight="1" x14ac:dyDescent="0.2">
      <c r="A79" s="9"/>
      <c r="B79" s="70"/>
      <c r="C79" s="71"/>
      <c r="D79" s="71"/>
      <c r="E79" s="71"/>
      <c r="F79" s="71"/>
      <c r="G79" s="71"/>
      <c r="H79" s="72"/>
      <c r="I79" s="61">
        <f t="shared" si="2"/>
        <v>0</v>
      </c>
    </row>
    <row r="80" spans="1:9" ht="20.100000000000001" customHeight="1" x14ac:dyDescent="0.2">
      <c r="A80" s="9"/>
      <c r="B80" s="70"/>
      <c r="C80" s="71"/>
      <c r="D80" s="71"/>
      <c r="E80" s="71"/>
      <c r="F80" s="71"/>
      <c r="G80" s="71"/>
      <c r="H80" s="72"/>
      <c r="I80" s="61">
        <f t="shared" si="2"/>
        <v>0</v>
      </c>
    </row>
    <row r="81" spans="1:9" ht="20.100000000000001" customHeight="1" x14ac:dyDescent="0.2">
      <c r="A81" s="9"/>
      <c r="B81" s="70"/>
      <c r="C81" s="71"/>
      <c r="D81" s="71"/>
      <c r="E81" s="71"/>
      <c r="F81" s="71"/>
      <c r="G81" s="71"/>
      <c r="H81" s="72"/>
      <c r="I81" s="61">
        <f t="shared" si="2"/>
        <v>0</v>
      </c>
    </row>
    <row r="82" spans="1:9" ht="20.100000000000001" customHeight="1" x14ac:dyDescent="0.2">
      <c r="A82" s="9"/>
      <c r="B82" s="70"/>
      <c r="C82" s="71"/>
      <c r="D82" s="71"/>
      <c r="E82" s="71"/>
      <c r="F82" s="71"/>
      <c r="G82" s="71"/>
      <c r="H82" s="72"/>
      <c r="I82" s="61">
        <f t="shared" si="2"/>
        <v>0</v>
      </c>
    </row>
    <row r="83" spans="1:9" ht="20.100000000000001" customHeight="1" x14ac:dyDescent="0.2">
      <c r="A83" s="9"/>
      <c r="B83" s="70"/>
      <c r="C83" s="71"/>
      <c r="D83" s="71"/>
      <c r="E83" s="71"/>
      <c r="F83" s="71"/>
      <c r="G83" s="71"/>
      <c r="H83" s="72"/>
      <c r="I83" s="61">
        <f t="shared" si="2"/>
        <v>0</v>
      </c>
    </row>
    <row r="84" spans="1:9" ht="20.100000000000001" customHeight="1" x14ac:dyDescent="0.2">
      <c r="A84" s="9"/>
      <c r="B84" s="70"/>
      <c r="C84" s="71"/>
      <c r="D84" s="71"/>
      <c r="E84" s="71"/>
      <c r="F84" s="71"/>
      <c r="G84" s="71"/>
      <c r="H84" s="72"/>
      <c r="I84" s="61">
        <f t="shared" si="2"/>
        <v>0</v>
      </c>
    </row>
    <row r="85" spans="1:9" ht="20.100000000000001" customHeight="1" x14ac:dyDescent="0.2">
      <c r="A85" s="9"/>
      <c r="B85" s="70"/>
      <c r="C85" s="71"/>
      <c r="D85" s="71"/>
      <c r="E85" s="71"/>
      <c r="F85" s="71"/>
      <c r="G85" s="71"/>
      <c r="H85" s="72"/>
      <c r="I85" s="61">
        <f t="shared" si="2"/>
        <v>0</v>
      </c>
    </row>
    <row r="86" spans="1:9" ht="20.100000000000001" customHeight="1" x14ac:dyDescent="0.2">
      <c r="A86" s="9"/>
      <c r="B86" s="70"/>
      <c r="C86" s="71"/>
      <c r="D86" s="71"/>
      <c r="E86" s="71"/>
      <c r="F86" s="71"/>
      <c r="G86" s="71"/>
      <c r="H86" s="72"/>
      <c r="I86" s="61">
        <f t="shared" si="2"/>
        <v>0</v>
      </c>
    </row>
    <row r="87" spans="1:9" ht="20.100000000000001" customHeight="1" x14ac:dyDescent="0.2">
      <c r="A87" s="9"/>
      <c r="B87" s="70"/>
      <c r="C87" s="71"/>
      <c r="D87" s="71"/>
      <c r="E87" s="71"/>
      <c r="F87" s="71"/>
      <c r="G87" s="71"/>
      <c r="H87" s="72"/>
      <c r="I87" s="61">
        <f t="shared" si="2"/>
        <v>0</v>
      </c>
    </row>
    <row r="88" spans="1:9" ht="20.100000000000001" customHeight="1" x14ac:dyDescent="0.2">
      <c r="A88" s="9"/>
      <c r="B88" s="70"/>
      <c r="C88" s="71"/>
      <c r="D88" s="71"/>
      <c r="E88" s="71"/>
      <c r="F88" s="71"/>
      <c r="G88" s="71"/>
      <c r="H88" s="72"/>
      <c r="I88" s="61">
        <f t="shared" si="2"/>
        <v>0</v>
      </c>
    </row>
    <row r="89" spans="1:9" ht="20.100000000000001" customHeight="1" x14ac:dyDescent="0.2">
      <c r="A89" s="9"/>
      <c r="B89" s="70"/>
      <c r="C89" s="71"/>
      <c r="D89" s="71"/>
      <c r="E89" s="71"/>
      <c r="F89" s="71"/>
      <c r="G89" s="71"/>
      <c r="H89" s="72"/>
      <c r="I89" s="61">
        <f t="shared" si="2"/>
        <v>0</v>
      </c>
    </row>
    <row r="90" spans="1:9" ht="20.100000000000001" customHeight="1" x14ac:dyDescent="0.2">
      <c r="A90" s="9"/>
      <c r="B90" s="70"/>
      <c r="C90" s="71"/>
      <c r="D90" s="71"/>
      <c r="E90" s="71"/>
      <c r="F90" s="71"/>
      <c r="G90" s="71"/>
      <c r="H90" s="72"/>
      <c r="I90" s="61">
        <f t="shared" si="2"/>
        <v>0</v>
      </c>
    </row>
    <row r="91" spans="1:9" ht="20.100000000000001" customHeight="1" x14ac:dyDescent="0.2">
      <c r="A91" s="9"/>
      <c r="B91" s="70"/>
      <c r="C91" s="71"/>
      <c r="D91" s="71"/>
      <c r="E91" s="71"/>
      <c r="F91" s="71"/>
      <c r="G91" s="71"/>
      <c r="H91" s="72"/>
      <c r="I91" s="61">
        <f t="shared" si="2"/>
        <v>0</v>
      </c>
    </row>
    <row r="92" spans="1:9" ht="20.100000000000001" customHeight="1" x14ac:dyDescent="0.2">
      <c r="A92" s="9"/>
      <c r="B92" s="70"/>
      <c r="C92" s="71"/>
      <c r="D92" s="71"/>
      <c r="E92" s="71"/>
      <c r="F92" s="71"/>
      <c r="G92" s="71"/>
      <c r="H92" s="72"/>
      <c r="I92" s="61">
        <f t="shared" si="2"/>
        <v>0</v>
      </c>
    </row>
    <row r="93" spans="1:9" ht="20.100000000000001" customHeight="1" x14ac:dyDescent="0.2">
      <c r="A93" s="9"/>
      <c r="B93" s="70"/>
      <c r="C93" s="71"/>
      <c r="D93" s="71"/>
      <c r="E93" s="71"/>
      <c r="F93" s="71"/>
      <c r="G93" s="71"/>
      <c r="H93" s="72"/>
      <c r="I93" s="61">
        <f t="shared" si="2"/>
        <v>0</v>
      </c>
    </row>
    <row r="94" spans="1:9" ht="20.100000000000001" customHeight="1" x14ac:dyDescent="0.2">
      <c r="A94" s="9"/>
      <c r="B94" s="70"/>
      <c r="C94" s="71"/>
      <c r="D94" s="71"/>
      <c r="E94" s="71"/>
      <c r="F94" s="71"/>
      <c r="G94" s="71"/>
      <c r="H94" s="72"/>
      <c r="I94" s="61">
        <f t="shared" si="2"/>
        <v>0</v>
      </c>
    </row>
    <row r="95" spans="1:9" ht="20.100000000000001" customHeight="1" thickBot="1" x14ac:dyDescent="0.25">
      <c r="A95" s="9"/>
      <c r="B95" s="73"/>
      <c r="C95" s="74"/>
      <c r="D95" s="74"/>
      <c r="E95" s="74"/>
      <c r="F95" s="74"/>
      <c r="G95" s="74"/>
      <c r="H95" s="75"/>
      <c r="I95" s="61">
        <f t="shared" si="2"/>
        <v>0</v>
      </c>
    </row>
  </sheetData>
  <sheetProtection algorithmName="SHA-512" hashValue="naIl3v/FbnODEh4RUWduWZU7CNFxH62gAdhIqN39q61LuuaOY+Y1FrweHd9X5noaqjixYm6vg5ZXC675Wykdjg==" saltValue="Qy+1F5WSl0SnRQv0EyRGEA==" spinCount="100000" sheet="1" objects="1" scenarios="1" selectLockedCells="1"/>
  <mergeCells count="181">
    <mergeCell ref="B47:C47"/>
    <mergeCell ref="E47:G47"/>
    <mergeCell ref="B1:H1"/>
    <mergeCell ref="B2:H2"/>
    <mergeCell ref="B4:H4"/>
    <mergeCell ref="B5:H5"/>
    <mergeCell ref="B6:F6"/>
    <mergeCell ref="H24:H25"/>
    <mergeCell ref="H26:H27"/>
    <mergeCell ref="C19:D19"/>
    <mergeCell ref="E19:F19"/>
    <mergeCell ref="G20:G21"/>
    <mergeCell ref="G22:G23"/>
    <mergeCell ref="G24:G25"/>
    <mergeCell ref="E23:F23"/>
    <mergeCell ref="B20:B21"/>
    <mergeCell ref="B22:B23"/>
    <mergeCell ref="C20:D21"/>
    <mergeCell ref="C22:D23"/>
    <mergeCell ref="C9:F9"/>
    <mergeCell ref="E21:F21"/>
    <mergeCell ref="C10:H10"/>
    <mergeCell ref="B11:H11"/>
    <mergeCell ref="G9:H9"/>
    <mergeCell ref="H20:H21"/>
    <mergeCell ref="H22:H23"/>
    <mergeCell ref="G17:H17"/>
    <mergeCell ref="B24:B25"/>
    <mergeCell ref="B26:B27"/>
    <mergeCell ref="C24:D25"/>
    <mergeCell ref="C26:D27"/>
    <mergeCell ref="B31:H31"/>
    <mergeCell ref="B33:G33"/>
    <mergeCell ref="E24:F24"/>
    <mergeCell ref="E27:F27"/>
    <mergeCell ref="B30:H30"/>
    <mergeCell ref="G26:G27"/>
    <mergeCell ref="B50:C50"/>
    <mergeCell ref="E50:G50"/>
    <mergeCell ref="F51:G51"/>
    <mergeCell ref="B45:C45"/>
    <mergeCell ref="E45:G45"/>
    <mergeCell ref="B48:C48"/>
    <mergeCell ref="E48:G48"/>
    <mergeCell ref="B7:E7"/>
    <mergeCell ref="C12:F12"/>
    <mergeCell ref="B14:B15"/>
    <mergeCell ref="C14:C15"/>
    <mergeCell ref="D14:D15"/>
    <mergeCell ref="E14:E15"/>
    <mergeCell ref="F14:F15"/>
    <mergeCell ref="E20:F20"/>
    <mergeCell ref="E26:F26"/>
    <mergeCell ref="E22:F22"/>
    <mergeCell ref="G14:H15"/>
    <mergeCell ref="G16:H16"/>
    <mergeCell ref="B37:C37"/>
    <mergeCell ref="B29:H29"/>
    <mergeCell ref="B34:C34"/>
    <mergeCell ref="E34:G34"/>
    <mergeCell ref="E25:F25"/>
    <mergeCell ref="B57:H57"/>
    <mergeCell ref="B60:H60"/>
    <mergeCell ref="B62:D63"/>
    <mergeCell ref="E62:F63"/>
    <mergeCell ref="G62:H63"/>
    <mergeCell ref="B44:C44"/>
    <mergeCell ref="E35:G35"/>
    <mergeCell ref="E36:G36"/>
    <mergeCell ref="E37:G37"/>
    <mergeCell ref="E44:G44"/>
    <mergeCell ref="E38:G38"/>
    <mergeCell ref="E39:G39"/>
    <mergeCell ref="B43:C43"/>
    <mergeCell ref="E43:G43"/>
    <mergeCell ref="E41:G41"/>
    <mergeCell ref="E42:G42"/>
    <mergeCell ref="B38:C38"/>
    <mergeCell ref="E40:G40"/>
    <mergeCell ref="B42:C42"/>
    <mergeCell ref="B35:C35"/>
    <mergeCell ref="B36:C36"/>
    <mergeCell ref="B54:H54"/>
    <mergeCell ref="B49:C49"/>
    <mergeCell ref="E49:G49"/>
    <mergeCell ref="B66:D66"/>
    <mergeCell ref="E66:F66"/>
    <mergeCell ref="G66:H66"/>
    <mergeCell ref="B67:D67"/>
    <mergeCell ref="E67:F67"/>
    <mergeCell ref="G67:H67"/>
    <mergeCell ref="B64:D64"/>
    <mergeCell ref="E64:F64"/>
    <mergeCell ref="G64:H64"/>
    <mergeCell ref="B65:D65"/>
    <mergeCell ref="E65:F65"/>
    <mergeCell ref="G65:H65"/>
    <mergeCell ref="B70:D70"/>
    <mergeCell ref="E70:F70"/>
    <mergeCell ref="G70:H70"/>
    <mergeCell ref="B71:D71"/>
    <mergeCell ref="E71:F71"/>
    <mergeCell ref="G71:H71"/>
    <mergeCell ref="B68:D68"/>
    <mergeCell ref="E68:F68"/>
    <mergeCell ref="G68:H68"/>
    <mergeCell ref="B69:D69"/>
    <mergeCell ref="E69:F69"/>
    <mergeCell ref="G69:H69"/>
    <mergeCell ref="B74:D74"/>
    <mergeCell ref="E74:F74"/>
    <mergeCell ref="G74:H74"/>
    <mergeCell ref="B75:D75"/>
    <mergeCell ref="E75:F75"/>
    <mergeCell ref="G75:H75"/>
    <mergeCell ref="B72:D72"/>
    <mergeCell ref="E72:F72"/>
    <mergeCell ref="G72:H72"/>
    <mergeCell ref="B73:D73"/>
    <mergeCell ref="E73:F73"/>
    <mergeCell ref="G73:H73"/>
    <mergeCell ref="B78:D78"/>
    <mergeCell ref="E78:F78"/>
    <mergeCell ref="G78:H78"/>
    <mergeCell ref="B79:D79"/>
    <mergeCell ref="E79:F79"/>
    <mergeCell ref="G79:H79"/>
    <mergeCell ref="B76:D76"/>
    <mergeCell ref="E76:F76"/>
    <mergeCell ref="G76:H76"/>
    <mergeCell ref="B77:D77"/>
    <mergeCell ref="E77:F77"/>
    <mergeCell ref="G77:H77"/>
    <mergeCell ref="B82:D82"/>
    <mergeCell ref="E82:F82"/>
    <mergeCell ref="G82:H82"/>
    <mergeCell ref="B83:D83"/>
    <mergeCell ref="E83:F83"/>
    <mergeCell ref="G83:H83"/>
    <mergeCell ref="B80:D80"/>
    <mergeCell ref="E80:F80"/>
    <mergeCell ref="G80:H80"/>
    <mergeCell ref="B81:D81"/>
    <mergeCell ref="E81:F81"/>
    <mergeCell ref="G81:H81"/>
    <mergeCell ref="B86:D86"/>
    <mergeCell ref="E86:F86"/>
    <mergeCell ref="G86:H86"/>
    <mergeCell ref="B87:D87"/>
    <mergeCell ref="E87:F87"/>
    <mergeCell ref="G87:H87"/>
    <mergeCell ref="B84:D84"/>
    <mergeCell ref="E84:F84"/>
    <mergeCell ref="G84:H84"/>
    <mergeCell ref="B85:D85"/>
    <mergeCell ref="E85:F85"/>
    <mergeCell ref="G85:H85"/>
    <mergeCell ref="B90:D90"/>
    <mergeCell ref="E90:F90"/>
    <mergeCell ref="G90:H90"/>
    <mergeCell ref="B91:D91"/>
    <mergeCell ref="E91:F91"/>
    <mergeCell ref="G91:H91"/>
    <mergeCell ref="B88:D88"/>
    <mergeCell ref="E88:F88"/>
    <mergeCell ref="G88:H88"/>
    <mergeCell ref="B89:D89"/>
    <mergeCell ref="E89:F89"/>
    <mergeCell ref="G89:H89"/>
    <mergeCell ref="B94:D94"/>
    <mergeCell ref="E94:F94"/>
    <mergeCell ref="G94:H94"/>
    <mergeCell ref="B95:D95"/>
    <mergeCell ref="E95:F95"/>
    <mergeCell ref="G95:H95"/>
    <mergeCell ref="B92:D92"/>
    <mergeCell ref="E92:F92"/>
    <mergeCell ref="G92:H92"/>
    <mergeCell ref="B93:D93"/>
    <mergeCell ref="E93:F93"/>
    <mergeCell ref="G93:H93"/>
  </mergeCells>
  <conditionalFormatting sqref="H47:H50">
    <cfRule type="expression" dxfId="0" priority="1">
      <formula>IF(H47&lt;"0",TRUE,FALSE)</formula>
    </cfRule>
  </conditionalFormatting>
  <dataValidations count="4">
    <dataValidation type="list" allowBlank="1" showInputMessage="1" showErrorMessage="1" sqref="H52" xr:uid="{00000000-0002-0000-0000-000000000000}">
      <formula1>"Bank Transfer, Cheque, Other"</formula1>
    </dataValidation>
    <dataValidation type="list" allowBlank="1" showInputMessage="1" showErrorMessage="1" sqref="C9:F9" xr:uid="{00000000-0002-0000-0000-000002000000}">
      <formula1>Clubs</formula1>
    </dataValidation>
    <dataValidation type="whole" allowBlank="1" showInputMessage="1" showErrorMessage="1" errorTitle="Invalid Number of Teams" error="Please enter a valid number of teams" sqref="D34:D45" xr:uid="{00000000-0002-0000-0000-000001000000}">
      <formula1>0</formula1>
      <formula2>9</formula2>
    </dataValidation>
    <dataValidation type="list" allowBlank="1" showInputMessage="1" showErrorMessage="1" errorTitle="No or Yes" error="Must be Yes or No" promptTitle="Public Contacts List " prompt="Include phone number and email address on public contact details list?" sqref="H20:H27" xr:uid="{B7178977-11A7-4F10-AB95-21FE0FCA3208}">
      <formula1>"Yes, No"</formula1>
    </dataValidation>
  </dataValidations>
  <hyperlinks>
    <hyperlink ref="G6" r:id="rId1" xr:uid="{03A76935-3A73-4902-8569-70C2C04E084F}"/>
  </hyperlinks>
  <pageMargins left="0.70866141732283472" right="0.70866141732283472" top="0.39370078740157483" bottom="0.39370078740157483" header="0.39370078740157483" footer="0.39370078740157483"/>
  <pageSetup paperSize="9" scale="68" fitToHeight="0" orientation="portrait" horizontalDpi="360" verticalDpi="360" r:id="rId2"/>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4"/>
  <sheetViews>
    <sheetView workbookViewId="0">
      <selection activeCell="B1" sqref="B1"/>
    </sheetView>
  </sheetViews>
  <sheetFormatPr defaultColWidth="8.85546875" defaultRowHeight="12.75" x14ac:dyDescent="0.2"/>
  <cols>
    <col min="1" max="1" width="28" style="1" bestFit="1" customWidth="1"/>
    <col min="2" max="2" width="18.7109375" style="37" bestFit="1" customWidth="1"/>
    <col min="3" max="3" width="6.7109375" style="1" customWidth="1"/>
    <col min="4" max="4" width="23.7109375" style="42" customWidth="1"/>
    <col min="5" max="5" width="8.140625" style="42" customWidth="1"/>
    <col min="6" max="6" width="11" style="56" bestFit="1" customWidth="1"/>
    <col min="7" max="7" width="11.7109375" style="42" bestFit="1" customWidth="1"/>
    <col min="8" max="8" width="17.28515625" style="57" bestFit="1" customWidth="1"/>
    <col min="9" max="9" width="8.85546875" style="42"/>
    <col min="10" max="10" width="32.28515625" style="37" bestFit="1" customWidth="1"/>
    <col min="11" max="11" width="8.85546875" style="42"/>
    <col min="12" max="16384" width="8.85546875" style="1"/>
  </cols>
  <sheetData>
    <row r="1" spans="1:11" ht="51.75" thickBot="1" x14ac:dyDescent="0.25">
      <c r="A1" s="2" t="s">
        <v>23</v>
      </c>
      <c r="B1" s="41" t="s">
        <v>62</v>
      </c>
      <c r="C1" s="32"/>
      <c r="D1" s="2" t="s">
        <v>29</v>
      </c>
      <c r="E1" s="49" t="str">
        <f>LEFT(B2,4) &amp;  " Teams"</f>
        <v>2023 Teams</v>
      </c>
      <c r="F1" s="50" t="s">
        <v>44</v>
      </c>
      <c r="G1" s="51" t="s">
        <v>45</v>
      </c>
      <c r="H1" s="49" t="s">
        <v>46</v>
      </c>
      <c r="J1" s="2" t="s">
        <v>48</v>
      </c>
    </row>
    <row r="2" spans="1:11" ht="17.25" thickTop="1" thickBot="1" x14ac:dyDescent="0.25">
      <c r="A2" s="2" t="s">
        <v>25</v>
      </c>
      <c r="B2" s="42" t="s">
        <v>53</v>
      </c>
      <c r="C2" s="3"/>
      <c r="D2" s="28" t="s">
        <v>8</v>
      </c>
      <c r="E2" s="29">
        <v>12</v>
      </c>
      <c r="F2" s="30">
        <v>10</v>
      </c>
      <c r="G2" s="28" t="s">
        <v>35</v>
      </c>
      <c r="H2" s="30">
        <v>0</v>
      </c>
      <c r="J2" s="52" t="s">
        <v>47</v>
      </c>
      <c r="K2" s="40">
        <v>20</v>
      </c>
    </row>
    <row r="3" spans="1:11" ht="17.25" thickTop="1" thickBot="1" x14ac:dyDescent="0.25">
      <c r="A3" s="2" t="s">
        <v>24</v>
      </c>
      <c r="B3" s="42" t="s">
        <v>63</v>
      </c>
      <c r="C3" s="3"/>
      <c r="D3" s="28" t="s">
        <v>9</v>
      </c>
      <c r="E3" s="29">
        <v>10</v>
      </c>
      <c r="F3" s="30">
        <v>10</v>
      </c>
      <c r="G3" s="28" t="s">
        <v>35</v>
      </c>
      <c r="H3" s="30">
        <v>0</v>
      </c>
      <c r="J3" s="53" t="s">
        <v>17</v>
      </c>
      <c r="K3" s="40">
        <v>6</v>
      </c>
    </row>
    <row r="4" spans="1:11" ht="16.149999999999999" customHeight="1" thickTop="1" thickBot="1" x14ac:dyDescent="0.25">
      <c r="A4" s="2" t="s">
        <v>26</v>
      </c>
      <c r="B4" s="42" t="s">
        <v>64</v>
      </c>
      <c r="C4" s="3"/>
      <c r="D4" s="28" t="s">
        <v>57</v>
      </c>
      <c r="E4" s="29">
        <v>2</v>
      </c>
      <c r="F4" s="30">
        <v>0</v>
      </c>
      <c r="G4" s="28" t="s">
        <v>35</v>
      </c>
      <c r="H4" s="30">
        <v>0</v>
      </c>
      <c r="J4" s="52" t="s">
        <v>58</v>
      </c>
      <c r="K4" s="40">
        <v>6</v>
      </c>
    </row>
    <row r="5" spans="1:11" ht="16.149999999999999" customHeight="1" thickTop="1" thickBot="1" x14ac:dyDescent="0.25">
      <c r="D5" s="28" t="s">
        <v>65</v>
      </c>
      <c r="E5" s="29">
        <v>0</v>
      </c>
      <c r="F5" s="30">
        <v>10</v>
      </c>
      <c r="G5" s="28" t="s">
        <v>52</v>
      </c>
      <c r="H5" s="30">
        <v>0</v>
      </c>
      <c r="J5" s="53" t="s">
        <v>18</v>
      </c>
      <c r="K5" s="40">
        <v>6</v>
      </c>
    </row>
    <row r="6" spans="1:11" ht="16.149999999999999" customHeight="1" thickTop="1" thickBot="1" x14ac:dyDescent="0.25">
      <c r="D6" s="28" t="s">
        <v>10</v>
      </c>
      <c r="E6" s="29">
        <v>1</v>
      </c>
      <c r="F6" s="30">
        <v>0</v>
      </c>
      <c r="G6" s="28" t="s">
        <v>35</v>
      </c>
      <c r="H6" s="30">
        <v>0</v>
      </c>
      <c r="J6" s="52" t="s">
        <v>66</v>
      </c>
      <c r="K6" s="40">
        <v>6</v>
      </c>
    </row>
    <row r="7" spans="1:11" ht="14.25" thickTop="1" thickBot="1" x14ac:dyDescent="0.25">
      <c r="D7" s="28" t="s">
        <v>11</v>
      </c>
      <c r="E7" s="29">
        <v>6</v>
      </c>
      <c r="F7" s="30">
        <v>10</v>
      </c>
      <c r="G7" s="28" t="s">
        <v>35</v>
      </c>
      <c r="H7" s="30">
        <v>0</v>
      </c>
      <c r="J7" s="52" t="s">
        <v>54</v>
      </c>
      <c r="K7" s="40">
        <v>6</v>
      </c>
    </row>
    <row r="8" spans="1:11" ht="16.149999999999999" customHeight="1" thickTop="1" thickBot="1" x14ac:dyDescent="0.25">
      <c r="D8" s="28" t="s">
        <v>12</v>
      </c>
      <c r="E8" s="29">
        <v>3</v>
      </c>
      <c r="F8" s="30">
        <v>10</v>
      </c>
      <c r="G8" s="28" t="s">
        <v>35</v>
      </c>
      <c r="H8" s="30">
        <v>0</v>
      </c>
      <c r="J8" s="52" t="s">
        <v>59</v>
      </c>
      <c r="K8" s="40">
        <v>6</v>
      </c>
    </row>
    <row r="9" spans="1:11" ht="14.25" thickTop="1" thickBot="1" x14ac:dyDescent="0.25">
      <c r="D9" s="28" t="s">
        <v>28</v>
      </c>
      <c r="E9" s="29">
        <v>2</v>
      </c>
      <c r="F9" s="30">
        <v>0</v>
      </c>
      <c r="G9" s="28" t="s">
        <v>35</v>
      </c>
      <c r="H9" s="30">
        <v>0</v>
      </c>
      <c r="J9" s="52" t="s">
        <v>55</v>
      </c>
      <c r="K9" s="40">
        <v>6</v>
      </c>
    </row>
    <row r="10" spans="1:11" ht="17.25" thickTop="1" thickBot="1" x14ac:dyDescent="0.25">
      <c r="A10" s="2"/>
      <c r="D10" s="28" t="s">
        <v>13</v>
      </c>
      <c r="E10" s="29">
        <v>5</v>
      </c>
      <c r="F10" s="30">
        <v>10</v>
      </c>
      <c r="G10" s="28" t="s">
        <v>35</v>
      </c>
      <c r="H10" s="30">
        <v>0</v>
      </c>
      <c r="J10" s="52" t="s">
        <v>20</v>
      </c>
      <c r="K10" s="40">
        <v>6</v>
      </c>
    </row>
    <row r="11" spans="1:11" ht="14.25" thickTop="1" thickBot="1" x14ac:dyDescent="0.25">
      <c r="A11" s="37"/>
      <c r="B11" s="38"/>
      <c r="D11" s="28" t="s">
        <v>14</v>
      </c>
      <c r="E11" s="29">
        <v>7</v>
      </c>
      <c r="F11" s="30">
        <v>10</v>
      </c>
      <c r="G11" s="28" t="s">
        <v>52</v>
      </c>
      <c r="H11" s="30">
        <v>0</v>
      </c>
      <c r="J11" s="52" t="s">
        <v>30</v>
      </c>
      <c r="K11" s="40">
        <v>6</v>
      </c>
    </row>
    <row r="12" spans="1:11" ht="14.25" thickTop="1" thickBot="1" x14ac:dyDescent="0.25">
      <c r="A12" s="39"/>
      <c r="B12" s="38"/>
      <c r="D12" s="28" t="s">
        <v>15</v>
      </c>
      <c r="E12" s="29">
        <v>14</v>
      </c>
      <c r="F12" s="30">
        <v>10</v>
      </c>
      <c r="G12" s="28" t="s">
        <v>35</v>
      </c>
      <c r="H12" s="30">
        <v>0</v>
      </c>
      <c r="J12" s="52" t="s">
        <v>60</v>
      </c>
      <c r="K12" s="40">
        <v>6</v>
      </c>
    </row>
    <row r="13" spans="1:11" ht="14.25" thickTop="1" thickBot="1" x14ac:dyDescent="0.25">
      <c r="A13" s="39"/>
      <c r="B13" s="38"/>
      <c r="D13" s="28" t="s">
        <v>16</v>
      </c>
      <c r="E13" s="29">
        <v>4</v>
      </c>
      <c r="F13" s="30">
        <v>10</v>
      </c>
      <c r="G13" s="28" t="s">
        <v>52</v>
      </c>
      <c r="H13" s="30">
        <v>0</v>
      </c>
      <c r="J13" s="53" t="s">
        <v>21</v>
      </c>
      <c r="K13" s="40">
        <v>0</v>
      </c>
    </row>
    <row r="14" spans="1:11" ht="14.25" thickTop="1" thickBot="1" x14ac:dyDescent="0.25">
      <c r="A14" s="39"/>
      <c r="B14" s="38"/>
      <c r="D14" s="28" t="s">
        <v>61</v>
      </c>
      <c r="E14" s="29">
        <v>0</v>
      </c>
      <c r="F14" s="30">
        <v>10</v>
      </c>
      <c r="G14" s="28" t="s">
        <v>52</v>
      </c>
      <c r="H14" s="30">
        <v>0</v>
      </c>
      <c r="J14" s="52" t="s">
        <v>22</v>
      </c>
      <c r="K14" s="40">
        <v>0</v>
      </c>
    </row>
    <row r="15" spans="1:11" ht="14.25" thickTop="1" thickBot="1" x14ac:dyDescent="0.25">
      <c r="A15" s="39"/>
      <c r="B15" s="38"/>
      <c r="D15" s="28"/>
      <c r="E15" s="29"/>
      <c r="F15" s="30"/>
      <c r="G15" s="28"/>
      <c r="H15" s="30"/>
      <c r="J15" s="54" t="s">
        <v>67</v>
      </c>
      <c r="K15" s="43">
        <v>5</v>
      </c>
    </row>
    <row r="16" spans="1:11" ht="14.25" thickTop="1" thickBot="1" x14ac:dyDescent="0.25">
      <c r="A16" s="39"/>
      <c r="B16" s="38"/>
      <c r="D16" s="28"/>
      <c r="E16" s="29"/>
      <c r="F16" s="30"/>
      <c r="G16" s="28"/>
      <c r="H16" s="30"/>
      <c r="J16" s="55" t="str">
        <f>LEFT(B2,4) &amp; " PROMPT RESULT CREDIT?"</f>
        <v>2023 PROMPT RESULT CREDIT?</v>
      </c>
      <c r="K16" s="43">
        <v>2</v>
      </c>
    </row>
    <row r="17" spans="1:11" ht="14.25" thickTop="1" thickBot="1" x14ac:dyDescent="0.25">
      <c r="A17" s="39"/>
      <c r="B17" s="38"/>
      <c r="D17" s="28"/>
      <c r="E17" s="28"/>
      <c r="F17" s="30"/>
      <c r="G17" s="28"/>
      <c r="H17" s="30"/>
      <c r="J17" s="55" t="s">
        <v>74</v>
      </c>
      <c r="K17" s="43">
        <v>5</v>
      </c>
    </row>
    <row r="18" spans="1:11" ht="14.25" thickTop="1" thickBot="1" x14ac:dyDescent="0.25">
      <c r="A18" s="39"/>
      <c r="B18" s="38"/>
      <c r="D18" s="28"/>
      <c r="E18" s="28"/>
      <c r="F18" s="30"/>
      <c r="G18" s="28"/>
      <c r="H18" s="30"/>
    </row>
    <row r="19" spans="1:11" ht="14.25" thickTop="1" thickBot="1" x14ac:dyDescent="0.25">
      <c r="A19" s="37"/>
      <c r="B19" s="38"/>
      <c r="D19" s="28"/>
      <c r="E19" s="28"/>
      <c r="F19" s="30"/>
      <c r="G19" s="28"/>
      <c r="H19" s="30"/>
    </row>
    <row r="20" spans="1:11" ht="14.25" thickTop="1" thickBot="1" x14ac:dyDescent="0.25">
      <c r="A20" s="37"/>
      <c r="B20" s="38"/>
      <c r="D20" s="28"/>
      <c r="E20" s="28"/>
      <c r="F20" s="30"/>
      <c r="G20" s="28"/>
      <c r="H20" s="30"/>
    </row>
    <row r="21" spans="1:11" ht="14.25" thickTop="1" thickBot="1" x14ac:dyDescent="0.25">
      <c r="A21" s="37"/>
      <c r="B21" s="38"/>
      <c r="D21" s="28"/>
      <c r="E21" s="28"/>
      <c r="F21" s="30"/>
      <c r="G21" s="28"/>
      <c r="H21" s="30"/>
    </row>
    <row r="22" spans="1:11" ht="13.5" thickTop="1" x14ac:dyDescent="0.2">
      <c r="A22" s="39"/>
      <c r="B22" s="38"/>
    </row>
    <row r="23" spans="1:11" x14ac:dyDescent="0.2">
      <c r="A23" s="39"/>
      <c r="B23" s="38"/>
    </row>
    <row r="24" spans="1:11" x14ac:dyDescent="0.2">
      <c r="A24" s="37"/>
      <c r="B24" s="38"/>
    </row>
    <row r="25" spans="1:11" x14ac:dyDescent="0.2">
      <c r="A25" s="37"/>
      <c r="B25" s="38"/>
    </row>
    <row r="54" spans="4:4" x14ac:dyDescent="0.2">
      <c r="D54" s="66"/>
    </row>
  </sheetData>
  <sheetProtection selectLockedCells="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Entry Form</vt:lpstr>
      <vt:lpstr>Control</vt:lpstr>
      <vt:lpstr>Clubdetails</vt:lpstr>
      <vt:lpstr>Clubs</vt:lpstr>
      <vt:lpstr>Fees</vt:lpstr>
      <vt:lpstr>'Entry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 Diplock</dc:creator>
  <cp:lastModifiedBy>Stuart Smith</cp:lastModifiedBy>
  <cp:lastPrinted>2024-07-09T07:26:19Z</cp:lastPrinted>
  <dcterms:created xsi:type="dcterms:W3CDTF">2011-08-08T12:20:33Z</dcterms:created>
  <dcterms:modified xsi:type="dcterms:W3CDTF">2024-07-15T19:31:47Z</dcterms:modified>
</cp:coreProperties>
</file>