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13_ncr:1_{81B03ACF-49FC-488C-9D62-37AE3625D9FB}" xr6:coauthVersionLast="47" xr6:coauthVersionMax="47" xr10:uidLastSave="{00000000-0000-0000-0000-000000000000}"/>
  <bookViews>
    <workbookView xWindow="1215" yWindow="0" windowWidth="25245" windowHeight="15300" xr2:uid="{00000000-000D-0000-FFFF-FFFF00000000}"/>
  </bookViews>
  <sheets>
    <sheet name="Results" sheetId="3" r:id="rId1"/>
    <sheet name="Tables" sheetId="2" r:id="rId2"/>
    <sheet name="Combi 4s Performance" sheetId="4" r:id="rId3"/>
    <sheet name="Open 4s Performance" sheetId="5" r:id="rId4"/>
    <sheet name="Masters 4s Performance" sheetId="6" r:id="rId5"/>
    <sheet name="Ladies 4s Performance" sheetId="7" r:id="rId6"/>
  </sheets>
  <definedNames>
    <definedName name="_xlnm.Print_Area" localSheetId="1">Tables!$B$1:$T$29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24" i="7"/>
  <c r="J24" i="7"/>
  <c r="I24" i="7"/>
  <c r="H24" i="7"/>
  <c r="G24" i="7"/>
  <c r="F24" i="7"/>
  <c r="K24" i="6"/>
  <c r="J24" i="6"/>
  <c r="I24" i="6"/>
  <c r="H24" i="6"/>
  <c r="G24" i="6"/>
  <c r="F24" i="6"/>
  <c r="G25" i="5"/>
  <c r="H25" i="5"/>
  <c r="I25" i="5"/>
  <c r="F25" i="5"/>
  <c r="K39" i="4"/>
  <c r="J35" i="4"/>
  <c r="K42" i="4"/>
  <c r="J42" i="4"/>
  <c r="K41" i="4"/>
  <c r="J41" i="4"/>
  <c r="K40" i="4"/>
  <c r="J40" i="4"/>
  <c r="J39" i="4"/>
  <c r="K38" i="4"/>
  <c r="J38" i="4"/>
  <c r="K37" i="4"/>
  <c r="J37" i="4"/>
  <c r="K36" i="4"/>
  <c r="J36" i="4"/>
  <c r="K35" i="4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K3" i="5"/>
  <c r="J3" i="5"/>
  <c r="K28" i="4"/>
  <c r="K34" i="4"/>
  <c r="J34" i="4"/>
  <c r="K33" i="4"/>
  <c r="J33" i="4"/>
  <c r="K32" i="4"/>
  <c r="J32" i="4"/>
  <c r="K31" i="4"/>
  <c r="J31" i="4"/>
  <c r="K30" i="4"/>
  <c r="J30" i="4"/>
  <c r="K29" i="4"/>
  <c r="J29" i="4"/>
  <c r="J28" i="4"/>
  <c r="K27" i="4"/>
  <c r="J27" i="4"/>
  <c r="K20" i="4"/>
  <c r="K26" i="4"/>
  <c r="J26" i="4"/>
  <c r="K25" i="4"/>
  <c r="J25" i="4"/>
  <c r="K24" i="4"/>
  <c r="J24" i="4"/>
  <c r="K23" i="4"/>
  <c r="J23" i="4"/>
  <c r="K22" i="4"/>
  <c r="J22" i="4"/>
  <c r="K21" i="4"/>
  <c r="J21" i="4"/>
  <c r="J20" i="4"/>
  <c r="K19" i="4"/>
  <c r="J19" i="4"/>
  <c r="K10" i="4"/>
  <c r="G46" i="4"/>
  <c r="H46" i="4"/>
  <c r="I46" i="4"/>
  <c r="F46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25" i="5" l="1"/>
  <c r="J25" i="5"/>
  <c r="J46" i="4"/>
  <c r="K46" i="4"/>
</calcChain>
</file>

<file path=xl/sharedStrings.xml><?xml version="1.0" encoding="utf-8"?>
<sst xmlns="http://schemas.openxmlformats.org/spreadsheetml/2006/main" count="600" uniqueCount="157">
  <si>
    <t>Division</t>
  </si>
  <si>
    <t>Date</t>
  </si>
  <si>
    <t>Pld</t>
  </si>
  <si>
    <t>Won</t>
  </si>
  <si>
    <t>Drawn</t>
  </si>
  <si>
    <t>Lost</t>
  </si>
  <si>
    <t>For</t>
  </si>
  <si>
    <t>Against</t>
  </si>
  <si>
    <t>Points</t>
  </si>
  <si>
    <t>Angel Centre A</t>
  </si>
  <si>
    <t>Sevenoaks</t>
  </si>
  <si>
    <t>Angel Centre B</t>
  </si>
  <si>
    <t>Langton Green</t>
  </si>
  <si>
    <t>Wadhurst</t>
  </si>
  <si>
    <t>Angel Centre</t>
  </si>
  <si>
    <t>Hildenborough</t>
  </si>
  <si>
    <t>St. John's</t>
  </si>
  <si>
    <t>Ladies' 4s Premier</t>
  </si>
  <si>
    <t>Trident</t>
  </si>
  <si>
    <t>(KEY: *=incomplete team, c=conceded match, r=conceded by default as result card was never submitted)</t>
  </si>
  <si>
    <t xml:space="preserve">   </t>
  </si>
  <si>
    <t>Westborough</t>
  </si>
  <si>
    <t>Open 4s</t>
  </si>
  <si>
    <t>Masters' 50+</t>
  </si>
  <si>
    <t>Combination 4s</t>
  </si>
  <si>
    <t>Ladies' 4s</t>
  </si>
  <si>
    <t>Masters' 50</t>
  </si>
  <si>
    <t>Rubbers</t>
  </si>
  <si>
    <t>Player</t>
  </si>
  <si>
    <t>Played</t>
  </si>
  <si>
    <t xml:space="preserve">Games </t>
  </si>
  <si>
    <t xml:space="preserve">Points </t>
  </si>
  <si>
    <t>Opponents</t>
  </si>
  <si>
    <t>Team</t>
  </si>
  <si>
    <t>Suzanne Young</t>
  </si>
  <si>
    <t>Handicap</t>
  </si>
  <si>
    <t>Andrea Cornwell</t>
  </si>
  <si>
    <t>Steve Cook</t>
  </si>
  <si>
    <t>Peter Dyer</t>
  </si>
  <si>
    <t>Sheena Carlton</t>
  </si>
  <si>
    <t>Claire Donegan</t>
  </si>
  <si>
    <t>Mike Poupard</t>
  </si>
  <si>
    <t>Andy Jones</t>
  </si>
  <si>
    <t>Games</t>
  </si>
  <si>
    <t>Cross check</t>
  </si>
  <si>
    <t>Amberlea Cunliffe-Jones</t>
  </si>
  <si>
    <t>Dany Grade</t>
  </si>
  <si>
    <t>Harry Wang</t>
  </si>
  <si>
    <t>Mark Waterman</t>
  </si>
  <si>
    <t>Sue Couchane</t>
  </si>
  <si>
    <t>Sue Pratt</t>
  </si>
  <si>
    <t>Anthony Leung</t>
  </si>
  <si>
    <t>Mark van den Berg</t>
  </si>
  <si>
    <t>Angels A</t>
  </si>
  <si>
    <t>Angels B</t>
  </si>
  <si>
    <t>3 v 3</t>
  </si>
  <si>
    <t>6 v 0</t>
  </si>
  <si>
    <t>Prashant Baliga</t>
  </si>
  <si>
    <t>Jobin Scaria</t>
  </si>
  <si>
    <t>Larry Ridges</t>
  </si>
  <si>
    <t>Kulbir Minhas</t>
  </si>
  <si>
    <t>0 v 6</t>
  </si>
  <si>
    <t>Julie Kempson</t>
  </si>
  <si>
    <t>David Holloway</t>
  </si>
  <si>
    <t>Angel B</t>
  </si>
  <si>
    <t>Angel A</t>
  </si>
  <si>
    <t>5 v 1</t>
  </si>
  <si>
    <t>Caroline Edmunds</t>
  </si>
  <si>
    <t>Vicky Crichton</t>
  </si>
  <si>
    <t>Matthew Saunders</t>
  </si>
  <si>
    <t>Kenneth Lai</t>
  </si>
  <si>
    <t>Nicolas Deslandes</t>
  </si>
  <si>
    <t>Tony Fan</t>
  </si>
  <si>
    <t>Match</t>
  </si>
  <si>
    <t>St. John's vs Angel Centre</t>
  </si>
  <si>
    <t>Trident vs Sevenoaks</t>
  </si>
  <si>
    <t>Sevenoaks vs Angel Centre B</t>
  </si>
  <si>
    <t>Langton Green vs Angel Centre</t>
  </si>
  <si>
    <t>Angel Centre A vs Sevenoaks</t>
  </si>
  <si>
    <t>Angel Centre vs St. John's</t>
  </si>
  <si>
    <t>Hildenborough vs Langton Green</t>
  </si>
  <si>
    <t>Sevenoaks vs Trident</t>
  </si>
  <si>
    <t>Angel Centre vs Westborough</t>
  </si>
  <si>
    <t>Sevenoaks vs Angel Centre A</t>
  </si>
  <si>
    <t>Langton Green vs Angel Centre B</t>
  </si>
  <si>
    <t>Langton Green vs Trident</t>
  </si>
  <si>
    <t>St. John's vs Sevenoaks</t>
  </si>
  <si>
    <t>Angel Centre A vs Trident</t>
  </si>
  <si>
    <t>Angel Centre vs Langton Green</t>
  </si>
  <si>
    <t>Trident vs Angel Centre A</t>
  </si>
  <si>
    <t>Hildenborough vs Angel Centre</t>
  </si>
  <si>
    <t>Hildenborough vs Sevenoaks</t>
  </si>
  <si>
    <t>Trident vs Langton Green</t>
  </si>
  <si>
    <t>St. John's vs Trident</t>
  </si>
  <si>
    <t>Angel Centre B vs Sevenoaks</t>
  </si>
  <si>
    <t>Angel Centre B vs Trident</t>
  </si>
  <si>
    <t>Langton Green vs Westborough</t>
  </si>
  <si>
    <t>Angel Centre vs Sevenoaks</t>
  </si>
  <si>
    <t>Westborough vs Langton Green</t>
  </si>
  <si>
    <t>Angel Centre vs Trident</t>
  </si>
  <si>
    <t>Angel Centre vs Hildenborough</t>
  </si>
  <si>
    <t>Westborough vs Angel Centre</t>
  </si>
  <si>
    <t>Langton Green vs Angel Centre A</t>
  </si>
  <si>
    <t>Sevenoaks vs Langton Green</t>
  </si>
  <si>
    <t>St. John's vs Hildenborough</t>
  </si>
  <si>
    <t>Trident vs Hildenborough</t>
  </si>
  <si>
    <t>Sevenoaks vs Hildenborough</t>
  </si>
  <si>
    <t>Trident vs St. John's</t>
  </si>
  <si>
    <t>Hildenborough vs St. John's</t>
  </si>
  <si>
    <t>Trident vs Angel Centre B</t>
  </si>
  <si>
    <t>Langton Green vs Hildenborough</t>
  </si>
  <si>
    <t>Trident vs Angel Centre</t>
  </si>
  <si>
    <t>Angel Centre A vs Langton Green</t>
  </si>
  <si>
    <t>St. John's vs Langton Green</t>
  </si>
  <si>
    <t>Sevenoaks vs St. John's</t>
  </si>
  <si>
    <t>Langton Green vs Sevenoaks</t>
  </si>
  <si>
    <t>Langton Green vs St. John's</t>
  </si>
  <si>
    <t>Sevenoaks vs Wadhurst</t>
  </si>
  <si>
    <t>Trident vs Wadhurst</t>
  </si>
  <si>
    <t>Hildenborough vs Wadhurst</t>
  </si>
  <si>
    <t>Wadhurst vs Angel Centre</t>
  </si>
  <si>
    <t>Langton Green vs Wadhurst</t>
  </si>
  <si>
    <t>Wadhurst vs Angel Centre B</t>
  </si>
  <si>
    <t>Wadhurst vs Langton Green</t>
  </si>
  <si>
    <t>Wadhurst vs Angel Centre A</t>
  </si>
  <si>
    <t>Wadhurst vs Westborough</t>
  </si>
  <si>
    <t>Westborough vs Wadhurst</t>
  </si>
  <si>
    <t>St. John's vs Wadhurst</t>
  </si>
  <si>
    <t>Wadhurst vs Sevenoaks</t>
  </si>
  <si>
    <t>Angel Centre B vs Wadhurst</t>
  </si>
  <si>
    <t>Wadhurst vs Trident</t>
  </si>
  <si>
    <t>Wadhurst vs Hildenborough</t>
  </si>
  <si>
    <t>Angel Centre vs Wadhurst</t>
  </si>
  <si>
    <t>Wadhurst vs St. John's</t>
  </si>
  <si>
    <t>Angel Centre A vs Wadhurst</t>
  </si>
  <si>
    <t>to be rearranged</t>
  </si>
  <si>
    <t>Matches to be played</t>
  </si>
  <si>
    <t xml:space="preserve">Masters' 50+ </t>
  </si>
  <si>
    <t xml:space="preserve">Open 4s </t>
  </si>
  <si>
    <t xml:space="preserve">Combination 4s </t>
  </si>
  <si>
    <t xml:space="preserve">Ladies' 4s </t>
  </si>
  <si>
    <t>1 v 5</t>
  </si>
  <si>
    <t>2 v 4</t>
  </si>
  <si>
    <t>Wendy Jones</t>
  </si>
  <si>
    <t>Irene Campbell</t>
  </si>
  <si>
    <t>Chris Jones</t>
  </si>
  <si>
    <t>Dereck Walker</t>
  </si>
  <si>
    <t>Peter Richardson</t>
  </si>
  <si>
    <t>Mike Barnes</t>
  </si>
  <si>
    <t>Robert Hatch</t>
  </si>
  <si>
    <t>Stuart Cowley</t>
  </si>
  <si>
    <t>Brian Gasking</t>
  </si>
  <si>
    <t>William Brown</t>
  </si>
  <si>
    <t>Eddie Tat On</t>
  </si>
  <si>
    <t>TUNBRIDGE WELLS BADMINTON LEAGUE RESULTS &amp; TABLES:  All 4s Events</t>
  </si>
  <si>
    <t>2024-25 Season (updated 20/10/24)</t>
  </si>
  <si>
    <t>2024 - 2025 Season (updated 20/10/24)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</si>
</sst>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"/>
    <numFmt numFmtId="165" formatCode="dddd\ dd\-mmm\-yy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/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5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 vertical="center" shrinkToFit="1"/>
    </xf>
    <xf numFmtId="164" fontId="4" fillId="0" borderId="12" xfId="0" applyNumberFormat="1" applyFont="1" applyBorder="1" applyAlignment="1">
      <alignment horizontal="left" vertical="center" shrinkToFit="1"/>
    </xf>
    <xf numFmtId="164" fontId="4" fillId="0" borderId="6" xfId="0" applyNumberFormat="1" applyFont="1" applyBorder="1" applyAlignment="1">
      <alignment horizontal="left" vertical="center" shrinkToFit="1"/>
    </xf>
    <xf numFmtId="164" fontId="2" fillId="0" borderId="0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26"/>
  <sheetViews>
    <sheetView showGridLines="0" showRowColHeaders="0" tabSelected="1" topLeftCell="B1" zoomScaleNormal="100" workbookViewId="0">
      <selection activeCell="D1" sqref="D1:G1"/>
    </sheetView>
  </sheetViews>
  <sheetFormatPr defaultColWidth="25.5703125" defaultRowHeight="15" x14ac:dyDescent="0.25"/>
  <cols>
    <col min="1" max="1" width="2" hidden="1" customWidth="1"/>
    <col min="2" max="3" width="2" customWidth="1"/>
    <col min="4" max="4" width="22.85546875" style="5" customWidth="1"/>
    <col min="5" max="8" width="18.85546875" style="4" customWidth="1"/>
    <col min="9" max="229" width="18.85546875" customWidth="1"/>
    <col min="230" max="675" width="18.5703125" customWidth="1"/>
    <col min="676" max="719" width="14.5703125" customWidth="1"/>
    <col min="720" max="721" width="12.5703125" customWidth="1"/>
  </cols>
  <sheetData>
    <row r="1" spans="4:11" x14ac:dyDescent="0.25">
      <c r="D1" s="44" t="s">
        <v>154</v>
      </c>
      <c r="E1" s="44"/>
      <c r="F1" s="44"/>
      <c r="G1" s="44"/>
      <c r="H1" s="1"/>
    </row>
    <row r="2" spans="4:11" x14ac:dyDescent="0.25">
      <c r="D2" s="3" t="s">
        <v>156</v>
      </c>
      <c r="F2" s="3" t="s">
        <v>19</v>
      </c>
    </row>
    <row r="4" spans="4:11" x14ac:dyDescent="0.25">
      <c r="I4" s="4"/>
      <c r="J4" s="4"/>
      <c r="K4" s="4"/>
    </row>
    <row r="5" spans="4:11" x14ac:dyDescent="0.25">
      <c r="D5" s="7" t="s">
        <v>17</v>
      </c>
      <c r="E5" s="8" t="s">
        <v>14</v>
      </c>
      <c r="F5" s="8" t="s">
        <v>12</v>
      </c>
      <c r="G5" s="8" t="s">
        <v>13</v>
      </c>
      <c r="H5" s="8" t="s">
        <v>21</v>
      </c>
      <c r="I5" s="4"/>
      <c r="J5" s="4"/>
      <c r="K5" s="4"/>
    </row>
    <row r="6" spans="4:11" x14ac:dyDescent="0.25">
      <c r="D6" s="9" t="s">
        <v>14</v>
      </c>
      <c r="E6" s="10"/>
      <c r="F6" s="8"/>
      <c r="G6" s="8"/>
      <c r="H6" s="8"/>
      <c r="I6" s="4"/>
      <c r="J6" s="4"/>
      <c r="K6" s="4"/>
    </row>
    <row r="7" spans="4:11" x14ac:dyDescent="0.25">
      <c r="D7" s="9" t="s">
        <v>12</v>
      </c>
      <c r="E7" s="8"/>
      <c r="F7" s="10"/>
      <c r="G7" s="8"/>
      <c r="H7" s="8"/>
      <c r="I7" s="4"/>
      <c r="J7" s="4"/>
      <c r="K7" s="4"/>
    </row>
    <row r="8" spans="4:11" x14ac:dyDescent="0.25">
      <c r="D8" s="9" t="s">
        <v>13</v>
      </c>
      <c r="E8" s="8"/>
      <c r="F8" s="8"/>
      <c r="G8" s="10"/>
      <c r="H8" s="8"/>
      <c r="I8" s="4"/>
      <c r="J8" s="4"/>
      <c r="K8" s="4"/>
    </row>
    <row r="9" spans="4:11" x14ac:dyDescent="0.25">
      <c r="D9" s="9" t="s">
        <v>21</v>
      </c>
      <c r="E9" s="8"/>
      <c r="F9" s="8"/>
      <c r="G9" s="8"/>
      <c r="H9" s="10"/>
      <c r="I9" s="4"/>
      <c r="J9" s="4"/>
      <c r="K9" s="4"/>
    </row>
    <row r="10" spans="4:11" x14ac:dyDescent="0.25">
      <c r="I10" s="4"/>
      <c r="J10" s="4"/>
      <c r="K10" s="4"/>
    </row>
    <row r="11" spans="4:11" x14ac:dyDescent="0.25">
      <c r="D11" s="7" t="s">
        <v>22</v>
      </c>
      <c r="E11" s="8" t="s">
        <v>14</v>
      </c>
      <c r="F11" s="8" t="s">
        <v>15</v>
      </c>
      <c r="G11" s="8" t="s">
        <v>12</v>
      </c>
      <c r="H11" s="8" t="s">
        <v>10</v>
      </c>
      <c r="I11" s="8" t="s">
        <v>16</v>
      </c>
      <c r="J11" s="8" t="s">
        <v>18</v>
      </c>
      <c r="K11" s="8" t="s">
        <v>13</v>
      </c>
    </row>
    <row r="12" spans="4:11" x14ac:dyDescent="0.25">
      <c r="D12" s="9" t="s">
        <v>14</v>
      </c>
      <c r="E12" s="10"/>
      <c r="F12" s="8"/>
      <c r="G12" s="8"/>
      <c r="H12" s="8"/>
      <c r="I12" s="8"/>
      <c r="J12" s="8"/>
      <c r="K12" s="8"/>
    </row>
    <row r="13" spans="4:11" x14ac:dyDescent="0.25">
      <c r="D13" s="9" t="s">
        <v>15</v>
      </c>
      <c r="E13" s="8"/>
      <c r="F13" s="10"/>
      <c r="G13" s="8"/>
      <c r="H13" s="8"/>
      <c r="I13" s="8"/>
      <c r="J13" s="8" t="s">
        <v>142</v>
      </c>
      <c r="K13" s="8"/>
    </row>
    <row r="14" spans="4:11" x14ac:dyDescent="0.25">
      <c r="D14" s="9" t="s">
        <v>12</v>
      </c>
      <c r="E14" s="8"/>
      <c r="F14" s="8"/>
      <c r="G14" s="10"/>
      <c r="H14" s="8"/>
      <c r="I14" s="8"/>
      <c r="J14" s="8"/>
      <c r="K14" s="8"/>
    </row>
    <row r="15" spans="4:11" x14ac:dyDescent="0.25">
      <c r="D15" s="9" t="s">
        <v>10</v>
      </c>
      <c r="E15" s="8" t="s">
        <v>55</v>
      </c>
      <c r="F15" s="8"/>
      <c r="G15" s="8"/>
      <c r="H15" s="10"/>
      <c r="I15" s="8"/>
      <c r="J15" s="8"/>
      <c r="K15" s="8"/>
    </row>
    <row r="16" spans="4:11" x14ac:dyDescent="0.25">
      <c r="D16" s="9" t="s">
        <v>16</v>
      </c>
      <c r="E16" s="8"/>
      <c r="F16" s="8"/>
      <c r="G16" s="8"/>
      <c r="H16" s="8"/>
      <c r="I16" s="10"/>
      <c r="J16" s="8"/>
      <c r="K16" s="8"/>
    </row>
    <row r="17" spans="4:11" x14ac:dyDescent="0.25">
      <c r="D17" s="9" t="s">
        <v>18</v>
      </c>
      <c r="E17" s="8"/>
      <c r="F17" s="8"/>
      <c r="G17" s="8"/>
      <c r="H17" s="8"/>
      <c r="I17" s="8"/>
      <c r="J17" s="10"/>
      <c r="K17" s="8"/>
    </row>
    <row r="18" spans="4:11" x14ac:dyDescent="0.25">
      <c r="D18" s="9" t="s">
        <v>13</v>
      </c>
      <c r="E18" s="8"/>
      <c r="F18" s="8"/>
      <c r="G18" s="8"/>
      <c r="H18" s="8"/>
      <c r="I18" s="8"/>
      <c r="J18" s="8"/>
      <c r="K18" s="10"/>
    </row>
    <row r="19" spans="4:11" x14ac:dyDescent="0.25">
      <c r="I19" s="4"/>
      <c r="J19" s="4"/>
      <c r="K19" s="4"/>
    </row>
    <row r="20" spans="4:11" x14ac:dyDescent="0.25">
      <c r="D20" s="7" t="s">
        <v>23</v>
      </c>
      <c r="E20" s="8" t="s">
        <v>14</v>
      </c>
      <c r="F20" s="8" t="s">
        <v>10</v>
      </c>
      <c r="G20" s="8" t="s">
        <v>18</v>
      </c>
      <c r="H20" s="8" t="s">
        <v>13</v>
      </c>
      <c r="K20" s="4"/>
    </row>
    <row r="21" spans="4:11" x14ac:dyDescent="0.25">
      <c r="D21" s="9" t="s">
        <v>14</v>
      </c>
      <c r="E21" s="10"/>
      <c r="F21" s="8"/>
      <c r="G21" s="8"/>
      <c r="H21" s="8"/>
      <c r="K21" s="4"/>
    </row>
    <row r="22" spans="4:11" x14ac:dyDescent="0.25">
      <c r="D22" s="9" t="s">
        <v>10</v>
      </c>
      <c r="E22" s="8"/>
      <c r="F22" s="10"/>
      <c r="G22" s="8"/>
      <c r="H22" s="8"/>
      <c r="K22" s="4"/>
    </row>
    <row r="23" spans="4:11" x14ac:dyDescent="0.25">
      <c r="D23" s="9" t="s">
        <v>18</v>
      </c>
      <c r="E23" s="8"/>
      <c r="F23" s="8"/>
      <c r="G23" s="10"/>
      <c r="H23" s="8"/>
      <c r="K23" s="4"/>
    </row>
    <row r="24" spans="4:11" x14ac:dyDescent="0.25">
      <c r="D24" s="9" t="s">
        <v>13</v>
      </c>
      <c r="E24" s="8"/>
      <c r="F24" s="8"/>
      <c r="G24" s="8"/>
      <c r="H24" s="10"/>
      <c r="K24" s="4"/>
    </row>
    <row r="25" spans="4:11" x14ac:dyDescent="0.25">
      <c r="I25" s="4"/>
      <c r="J25" s="4"/>
      <c r="K25" s="4"/>
    </row>
    <row r="26" spans="4:11" x14ac:dyDescent="0.25">
      <c r="D26" s="7" t="s">
        <v>24</v>
      </c>
      <c r="E26" s="8" t="s">
        <v>9</v>
      </c>
      <c r="F26" s="8" t="s">
        <v>11</v>
      </c>
      <c r="G26" s="8" t="s">
        <v>12</v>
      </c>
      <c r="H26" s="8" t="s">
        <v>10</v>
      </c>
      <c r="I26" s="8" t="s">
        <v>18</v>
      </c>
      <c r="J26" s="8" t="s">
        <v>13</v>
      </c>
    </row>
    <row r="27" spans="4:11" x14ac:dyDescent="0.25">
      <c r="D27" s="9" t="s">
        <v>9</v>
      </c>
      <c r="E27" s="10"/>
      <c r="F27" s="8" t="s">
        <v>56</v>
      </c>
      <c r="G27" s="8"/>
      <c r="H27" s="8"/>
      <c r="I27" s="8"/>
      <c r="J27" s="8"/>
    </row>
    <row r="28" spans="4:11" x14ac:dyDescent="0.25">
      <c r="D28" s="9" t="s">
        <v>11</v>
      </c>
      <c r="E28" s="8" t="s">
        <v>61</v>
      </c>
      <c r="F28" s="10"/>
      <c r="G28" s="8" t="s">
        <v>141</v>
      </c>
      <c r="H28" s="8"/>
      <c r="I28" s="8"/>
      <c r="J28" s="8"/>
    </row>
    <row r="29" spans="4:11" x14ac:dyDescent="0.25">
      <c r="D29" s="9" t="s">
        <v>12</v>
      </c>
      <c r="E29" s="8"/>
      <c r="F29" s="8"/>
      <c r="G29" s="10"/>
      <c r="H29" s="8"/>
      <c r="I29" s="8"/>
      <c r="J29" s="8"/>
    </row>
    <row r="30" spans="4:11" x14ac:dyDescent="0.25">
      <c r="D30" s="9" t="s">
        <v>10</v>
      </c>
      <c r="E30" s="8"/>
      <c r="F30" s="8"/>
      <c r="G30" s="8"/>
      <c r="H30" s="10"/>
      <c r="I30" s="8"/>
      <c r="J30" s="8" t="s">
        <v>55</v>
      </c>
    </row>
    <row r="31" spans="4:11" x14ac:dyDescent="0.25">
      <c r="D31" s="9" t="s">
        <v>18</v>
      </c>
      <c r="E31" s="8"/>
      <c r="F31" s="8"/>
      <c r="G31" s="8"/>
      <c r="H31" s="8" t="s">
        <v>66</v>
      </c>
      <c r="I31" s="10"/>
      <c r="J31" s="8"/>
    </row>
    <row r="32" spans="4:11" x14ac:dyDescent="0.25">
      <c r="D32" s="9" t="s">
        <v>13</v>
      </c>
      <c r="E32" s="8"/>
      <c r="F32" s="8"/>
      <c r="G32" s="8"/>
      <c r="H32" s="8"/>
      <c r="I32" s="8"/>
      <c r="J32" s="10"/>
    </row>
    <row r="33" spans="4:10" x14ac:dyDescent="0.25">
      <c r="D33" s="40"/>
      <c r="E33" s="41"/>
      <c r="F33" s="41"/>
      <c r="G33" s="41"/>
      <c r="H33" s="41"/>
      <c r="I33" s="41"/>
      <c r="J33" s="42"/>
    </row>
    <row r="35" spans="4:10" ht="15.75" x14ac:dyDescent="0.25">
      <c r="D35" s="37" t="s">
        <v>136</v>
      </c>
      <c r="E35" s="38"/>
      <c r="F35" s="38"/>
      <c r="G35" s="39"/>
    </row>
    <row r="36" spans="4:10" ht="15.75" x14ac:dyDescent="0.25">
      <c r="D36" s="28" t="s">
        <v>1</v>
      </c>
      <c r="E36" s="28" t="s">
        <v>0</v>
      </c>
      <c r="F36" s="35" t="s">
        <v>73</v>
      </c>
      <c r="G36" s="36"/>
    </row>
    <row r="37" spans="4:10" x14ac:dyDescent="0.25">
      <c r="D37" s="29">
        <v>45568</v>
      </c>
      <c r="E37" s="26" t="s">
        <v>22</v>
      </c>
      <c r="F37" s="27" t="s">
        <v>74</v>
      </c>
      <c r="G37" s="20"/>
      <c r="H37" s="4" t="s">
        <v>135</v>
      </c>
    </row>
    <row r="38" spans="4:10" x14ac:dyDescent="0.25">
      <c r="D38" s="32">
        <v>45582</v>
      </c>
      <c r="E38" s="33" t="s">
        <v>137</v>
      </c>
      <c r="F38" s="34" t="s">
        <v>117</v>
      </c>
      <c r="G38" s="21"/>
      <c r="H38" s="4" t="s">
        <v>135</v>
      </c>
    </row>
    <row r="39" spans="4:10" x14ac:dyDescent="0.25">
      <c r="D39" s="30">
        <v>45586</v>
      </c>
      <c r="E39" s="18" t="s">
        <v>139</v>
      </c>
      <c r="F39" s="23" t="s">
        <v>118</v>
      </c>
      <c r="G39" s="21"/>
    </row>
    <row r="40" spans="4:10" x14ac:dyDescent="0.25">
      <c r="D40" s="30">
        <v>45589</v>
      </c>
      <c r="E40" s="18" t="s">
        <v>24</v>
      </c>
      <c r="F40" s="23" t="s">
        <v>76</v>
      </c>
      <c r="G40" s="21"/>
    </row>
    <row r="41" spans="4:10" x14ac:dyDescent="0.25">
      <c r="D41" s="30">
        <v>45590</v>
      </c>
      <c r="E41" s="18" t="s">
        <v>138</v>
      </c>
      <c r="F41" s="23" t="s">
        <v>119</v>
      </c>
      <c r="G41" s="21"/>
    </row>
    <row r="42" spans="4:10" x14ac:dyDescent="0.25">
      <c r="D42" s="30">
        <v>45590</v>
      </c>
      <c r="E42" s="18" t="s">
        <v>22</v>
      </c>
      <c r="F42" s="23" t="s">
        <v>77</v>
      </c>
      <c r="G42" s="21"/>
    </row>
    <row r="43" spans="4:10" x14ac:dyDescent="0.25">
      <c r="D43" s="30">
        <v>45595</v>
      </c>
      <c r="E43" s="18" t="s">
        <v>138</v>
      </c>
      <c r="F43" s="23" t="s">
        <v>120</v>
      </c>
      <c r="G43" s="21"/>
    </row>
    <row r="44" spans="4:10" x14ac:dyDescent="0.25">
      <c r="D44" s="30">
        <v>45597</v>
      </c>
      <c r="E44" s="18" t="s">
        <v>25</v>
      </c>
      <c r="F44" s="23" t="s">
        <v>121</v>
      </c>
      <c r="G44" s="21"/>
    </row>
    <row r="45" spans="4:10" x14ac:dyDescent="0.25">
      <c r="D45" s="30">
        <v>45597</v>
      </c>
      <c r="E45" s="18" t="s">
        <v>26</v>
      </c>
      <c r="F45" s="23" t="s">
        <v>78</v>
      </c>
      <c r="G45" s="21"/>
    </row>
    <row r="46" spans="4:10" x14ac:dyDescent="0.25">
      <c r="D46" s="30">
        <v>45597</v>
      </c>
      <c r="E46" s="18" t="s">
        <v>138</v>
      </c>
      <c r="F46" s="23" t="s">
        <v>79</v>
      </c>
      <c r="G46" s="21"/>
    </row>
    <row r="47" spans="4:10" x14ac:dyDescent="0.25">
      <c r="D47" s="30">
        <v>45597</v>
      </c>
      <c r="E47" s="18" t="s">
        <v>138</v>
      </c>
      <c r="F47" s="23" t="s">
        <v>80</v>
      </c>
      <c r="G47" s="21"/>
    </row>
    <row r="48" spans="4:10" x14ac:dyDescent="0.25">
      <c r="D48" s="30">
        <v>45603</v>
      </c>
      <c r="E48" s="18" t="s">
        <v>23</v>
      </c>
      <c r="F48" s="23" t="s">
        <v>81</v>
      </c>
      <c r="G48" s="21"/>
    </row>
    <row r="49" spans="4:7" x14ac:dyDescent="0.25">
      <c r="D49" s="30">
        <v>45604</v>
      </c>
      <c r="E49" s="18" t="s">
        <v>140</v>
      </c>
      <c r="F49" s="23" t="s">
        <v>82</v>
      </c>
      <c r="G49" s="21"/>
    </row>
    <row r="50" spans="4:7" x14ac:dyDescent="0.25">
      <c r="D50" s="30">
        <v>45604</v>
      </c>
      <c r="E50" s="18" t="s">
        <v>138</v>
      </c>
      <c r="F50" s="23" t="s">
        <v>121</v>
      </c>
      <c r="G50" s="21"/>
    </row>
    <row r="51" spans="4:7" x14ac:dyDescent="0.25">
      <c r="D51" s="30">
        <v>45610</v>
      </c>
      <c r="E51" s="18" t="s">
        <v>24</v>
      </c>
      <c r="F51" s="23" t="s">
        <v>83</v>
      </c>
      <c r="G51" s="21"/>
    </row>
    <row r="52" spans="4:7" x14ac:dyDescent="0.25">
      <c r="D52" s="30">
        <v>45611</v>
      </c>
      <c r="E52" s="18" t="s">
        <v>139</v>
      </c>
      <c r="F52" s="23" t="s">
        <v>84</v>
      </c>
      <c r="G52" s="21"/>
    </row>
    <row r="53" spans="4:7" x14ac:dyDescent="0.25">
      <c r="D53" s="30">
        <v>45616</v>
      </c>
      <c r="E53" s="18" t="s">
        <v>139</v>
      </c>
      <c r="F53" s="23" t="s">
        <v>122</v>
      </c>
      <c r="G53" s="21"/>
    </row>
    <row r="54" spans="4:7" x14ac:dyDescent="0.25">
      <c r="D54" s="30">
        <v>45618</v>
      </c>
      <c r="E54" s="18" t="s">
        <v>22</v>
      </c>
      <c r="F54" s="23" t="s">
        <v>85</v>
      </c>
      <c r="G54" s="21"/>
    </row>
    <row r="55" spans="4:7" x14ac:dyDescent="0.25">
      <c r="D55" s="30">
        <v>45621</v>
      </c>
      <c r="E55" s="18" t="s">
        <v>25</v>
      </c>
      <c r="F55" s="25" t="s">
        <v>123</v>
      </c>
      <c r="G55" s="21"/>
    </row>
    <row r="56" spans="4:7" x14ac:dyDescent="0.25">
      <c r="D56" s="30">
        <v>45623</v>
      </c>
      <c r="E56" s="18" t="s">
        <v>139</v>
      </c>
      <c r="F56" s="23" t="s">
        <v>124</v>
      </c>
      <c r="G56" s="21"/>
    </row>
    <row r="57" spans="4:7" x14ac:dyDescent="0.25">
      <c r="D57" s="30">
        <v>45624</v>
      </c>
      <c r="E57" s="18" t="s">
        <v>22</v>
      </c>
      <c r="F57" s="23" t="s">
        <v>86</v>
      </c>
      <c r="G57" s="21"/>
    </row>
    <row r="58" spans="4:7" x14ac:dyDescent="0.25">
      <c r="D58" s="30">
        <v>45625</v>
      </c>
      <c r="E58" s="18" t="s">
        <v>23</v>
      </c>
      <c r="F58" s="23" t="s">
        <v>87</v>
      </c>
      <c r="G58" s="21"/>
    </row>
    <row r="59" spans="4:7" x14ac:dyDescent="0.25">
      <c r="D59" s="30">
        <v>45625</v>
      </c>
      <c r="E59" s="18" t="s">
        <v>138</v>
      </c>
      <c r="F59" s="23" t="s">
        <v>88</v>
      </c>
      <c r="G59" s="21"/>
    </row>
    <row r="60" spans="4:7" x14ac:dyDescent="0.25">
      <c r="D60" s="30">
        <v>45635</v>
      </c>
      <c r="E60" s="18" t="s">
        <v>140</v>
      </c>
      <c r="F60" s="23" t="s">
        <v>125</v>
      </c>
      <c r="G60" s="21"/>
    </row>
    <row r="61" spans="4:7" x14ac:dyDescent="0.25">
      <c r="D61" s="30">
        <v>45635</v>
      </c>
      <c r="E61" s="18" t="s">
        <v>23</v>
      </c>
      <c r="F61" s="23" t="s">
        <v>89</v>
      </c>
      <c r="G61" s="21"/>
    </row>
    <row r="62" spans="4:7" x14ac:dyDescent="0.25">
      <c r="D62" s="30">
        <v>45637</v>
      </c>
      <c r="E62" s="18" t="s">
        <v>138</v>
      </c>
      <c r="F62" s="23" t="s">
        <v>123</v>
      </c>
      <c r="G62" s="21"/>
    </row>
    <row r="63" spans="4:7" x14ac:dyDescent="0.25">
      <c r="D63" s="30">
        <v>45638</v>
      </c>
      <c r="E63" s="18" t="s">
        <v>22</v>
      </c>
      <c r="F63" s="23" t="s">
        <v>81</v>
      </c>
      <c r="G63" s="21"/>
    </row>
    <row r="64" spans="4:7" x14ac:dyDescent="0.25">
      <c r="D64" s="30">
        <v>45639</v>
      </c>
      <c r="E64" s="18" t="s">
        <v>22</v>
      </c>
      <c r="F64" s="23" t="s">
        <v>90</v>
      </c>
      <c r="G64" s="21"/>
    </row>
    <row r="65" spans="4:7" x14ac:dyDescent="0.25">
      <c r="D65" s="30">
        <v>45660</v>
      </c>
      <c r="E65" s="18" t="s">
        <v>138</v>
      </c>
      <c r="F65" s="23" t="s">
        <v>91</v>
      </c>
      <c r="G65" s="21"/>
    </row>
    <row r="66" spans="4:7" x14ac:dyDescent="0.25">
      <c r="D66" s="30">
        <v>45662</v>
      </c>
      <c r="E66" s="18" t="s">
        <v>24</v>
      </c>
      <c r="F66" s="23" t="s">
        <v>92</v>
      </c>
      <c r="G66" s="21"/>
    </row>
    <row r="67" spans="4:7" x14ac:dyDescent="0.25">
      <c r="D67" s="30">
        <v>45666</v>
      </c>
      <c r="E67" s="18" t="s">
        <v>138</v>
      </c>
      <c r="F67" s="23" t="s">
        <v>93</v>
      </c>
      <c r="G67" s="21"/>
    </row>
    <row r="68" spans="4:7" x14ac:dyDescent="0.25">
      <c r="D68" s="30">
        <v>45667</v>
      </c>
      <c r="E68" s="18" t="s">
        <v>24</v>
      </c>
      <c r="F68" s="23" t="s">
        <v>94</v>
      </c>
      <c r="G68" s="21"/>
    </row>
    <row r="69" spans="4:7" x14ac:dyDescent="0.25">
      <c r="D69" s="30">
        <v>45667</v>
      </c>
      <c r="E69" s="18" t="s">
        <v>139</v>
      </c>
      <c r="F69" s="23" t="s">
        <v>121</v>
      </c>
      <c r="G69" s="21"/>
    </row>
    <row r="70" spans="4:7" x14ac:dyDescent="0.25">
      <c r="D70" s="30">
        <v>45670</v>
      </c>
      <c r="E70" s="18" t="s">
        <v>140</v>
      </c>
      <c r="F70" s="23" t="s">
        <v>126</v>
      </c>
      <c r="G70" s="21"/>
    </row>
    <row r="71" spans="4:7" x14ac:dyDescent="0.25">
      <c r="D71" s="30">
        <v>45673</v>
      </c>
      <c r="E71" s="18" t="s">
        <v>138</v>
      </c>
      <c r="F71" s="23" t="s">
        <v>127</v>
      </c>
      <c r="G71" s="21"/>
    </row>
    <row r="72" spans="4:7" x14ac:dyDescent="0.25">
      <c r="D72" s="30">
        <v>45674</v>
      </c>
      <c r="E72" s="18" t="s">
        <v>139</v>
      </c>
      <c r="F72" s="23" t="s">
        <v>95</v>
      </c>
      <c r="G72" s="21"/>
    </row>
    <row r="73" spans="4:7" x14ac:dyDescent="0.25">
      <c r="D73" s="30">
        <v>45674</v>
      </c>
      <c r="E73" s="18" t="s">
        <v>140</v>
      </c>
      <c r="F73" s="23" t="s">
        <v>96</v>
      </c>
      <c r="G73" s="21"/>
    </row>
    <row r="74" spans="4:7" x14ac:dyDescent="0.25">
      <c r="D74" s="30">
        <v>45676</v>
      </c>
      <c r="E74" s="18" t="s">
        <v>138</v>
      </c>
      <c r="F74" s="23" t="s">
        <v>92</v>
      </c>
      <c r="G74" s="21"/>
    </row>
    <row r="75" spans="4:7" x14ac:dyDescent="0.25">
      <c r="D75" s="30">
        <v>45677</v>
      </c>
      <c r="E75" s="18" t="s">
        <v>140</v>
      </c>
      <c r="F75" s="23" t="s">
        <v>120</v>
      </c>
      <c r="G75" s="21"/>
    </row>
    <row r="76" spans="4:7" x14ac:dyDescent="0.25">
      <c r="D76" s="30">
        <v>45679</v>
      </c>
      <c r="E76" s="18" t="s">
        <v>139</v>
      </c>
      <c r="F76" s="23" t="s">
        <v>128</v>
      </c>
      <c r="G76" s="21"/>
    </row>
    <row r="77" spans="4:7" x14ac:dyDescent="0.25">
      <c r="D77" s="30">
        <v>45681</v>
      </c>
      <c r="E77" s="18" t="s">
        <v>138</v>
      </c>
      <c r="F77" s="23" t="s">
        <v>97</v>
      </c>
      <c r="G77" s="21"/>
    </row>
    <row r="78" spans="4:7" x14ac:dyDescent="0.25">
      <c r="D78" s="30">
        <v>45684</v>
      </c>
      <c r="E78" s="18" t="s">
        <v>25</v>
      </c>
      <c r="F78" s="23" t="s">
        <v>98</v>
      </c>
      <c r="G78" s="21"/>
    </row>
    <row r="79" spans="4:7" x14ac:dyDescent="0.25">
      <c r="D79" s="30">
        <v>45688</v>
      </c>
      <c r="E79" s="18" t="s">
        <v>139</v>
      </c>
      <c r="F79" s="23" t="s">
        <v>129</v>
      </c>
      <c r="G79" s="21"/>
    </row>
    <row r="80" spans="4:7" x14ac:dyDescent="0.25">
      <c r="D80" s="30">
        <v>45688</v>
      </c>
      <c r="E80" s="18" t="s">
        <v>138</v>
      </c>
      <c r="F80" s="23" t="s">
        <v>99</v>
      </c>
      <c r="G80" s="21"/>
    </row>
    <row r="81" spans="4:7" x14ac:dyDescent="0.25">
      <c r="D81" s="30">
        <v>45693</v>
      </c>
      <c r="E81" s="18" t="s">
        <v>138</v>
      </c>
      <c r="F81" s="23" t="s">
        <v>130</v>
      </c>
      <c r="G81" s="21"/>
    </row>
    <row r="82" spans="4:7" x14ac:dyDescent="0.25">
      <c r="D82" s="30">
        <v>45695</v>
      </c>
      <c r="E82" s="18" t="s">
        <v>25</v>
      </c>
      <c r="F82" s="23" t="s">
        <v>77</v>
      </c>
      <c r="G82" s="21"/>
    </row>
    <row r="83" spans="4:7" x14ac:dyDescent="0.25">
      <c r="D83" s="30">
        <v>45695</v>
      </c>
      <c r="E83" s="18" t="s">
        <v>22</v>
      </c>
      <c r="F83" s="23" t="s">
        <v>100</v>
      </c>
      <c r="G83" s="21"/>
    </row>
    <row r="84" spans="4:7" x14ac:dyDescent="0.25">
      <c r="D84" s="30">
        <v>45698</v>
      </c>
      <c r="E84" s="18" t="s">
        <v>140</v>
      </c>
      <c r="F84" s="23" t="s">
        <v>101</v>
      </c>
      <c r="G84" s="21"/>
    </row>
    <row r="85" spans="4:7" x14ac:dyDescent="0.25">
      <c r="D85" s="30">
        <v>45698</v>
      </c>
      <c r="E85" s="18" t="s">
        <v>23</v>
      </c>
      <c r="F85" s="23" t="s">
        <v>75</v>
      </c>
      <c r="G85" s="21"/>
    </row>
    <row r="86" spans="4:7" x14ac:dyDescent="0.25">
      <c r="D86" s="30">
        <v>45700</v>
      </c>
      <c r="E86" s="18" t="s">
        <v>138</v>
      </c>
      <c r="F86" s="23" t="s">
        <v>131</v>
      </c>
      <c r="G86" s="21"/>
    </row>
    <row r="87" spans="4:7" x14ac:dyDescent="0.25">
      <c r="D87" s="30">
        <v>45702</v>
      </c>
      <c r="E87" s="18" t="s">
        <v>24</v>
      </c>
      <c r="F87" s="23" t="s">
        <v>102</v>
      </c>
      <c r="G87" s="21"/>
    </row>
    <row r="88" spans="4:7" x14ac:dyDescent="0.25">
      <c r="D88" s="30">
        <v>45707</v>
      </c>
      <c r="E88" s="18" t="s">
        <v>139</v>
      </c>
      <c r="F88" s="23" t="s">
        <v>130</v>
      </c>
      <c r="G88" s="21"/>
    </row>
    <row r="89" spans="4:7" x14ac:dyDescent="0.25">
      <c r="D89" s="30">
        <v>45708</v>
      </c>
      <c r="E89" s="18" t="s">
        <v>22</v>
      </c>
      <c r="F89" s="23" t="s">
        <v>103</v>
      </c>
      <c r="G89" s="21"/>
    </row>
    <row r="90" spans="4:7" x14ac:dyDescent="0.25">
      <c r="D90" s="30">
        <v>45708</v>
      </c>
      <c r="E90" s="18" t="s">
        <v>22</v>
      </c>
      <c r="F90" s="23" t="s">
        <v>104</v>
      </c>
      <c r="G90" s="21"/>
    </row>
    <row r="91" spans="4:7" x14ac:dyDescent="0.25">
      <c r="D91" s="30">
        <v>45712</v>
      </c>
      <c r="E91" s="18" t="s">
        <v>23</v>
      </c>
      <c r="F91" s="23" t="s">
        <v>124</v>
      </c>
      <c r="G91" s="21"/>
    </row>
    <row r="92" spans="4:7" x14ac:dyDescent="0.25">
      <c r="D92" s="30">
        <v>45715</v>
      </c>
      <c r="E92" s="18" t="s">
        <v>139</v>
      </c>
      <c r="F92" s="23" t="s">
        <v>103</v>
      </c>
      <c r="G92" s="21"/>
    </row>
    <row r="93" spans="4:7" x14ac:dyDescent="0.25">
      <c r="D93" s="30">
        <v>45716</v>
      </c>
      <c r="E93" s="18" t="s">
        <v>140</v>
      </c>
      <c r="F93" s="23" t="s">
        <v>132</v>
      </c>
      <c r="G93" s="21"/>
    </row>
    <row r="94" spans="4:7" x14ac:dyDescent="0.25">
      <c r="D94" s="30">
        <v>45718</v>
      </c>
      <c r="E94" s="18" t="s">
        <v>138</v>
      </c>
      <c r="F94" s="23" t="s">
        <v>105</v>
      </c>
      <c r="G94" s="21"/>
    </row>
    <row r="95" spans="4:7" x14ac:dyDescent="0.25">
      <c r="D95" s="30">
        <v>45722</v>
      </c>
      <c r="E95" s="18" t="s">
        <v>138</v>
      </c>
      <c r="F95" s="23" t="s">
        <v>106</v>
      </c>
      <c r="G95" s="21"/>
    </row>
    <row r="96" spans="4:7" x14ac:dyDescent="0.25">
      <c r="D96" s="30">
        <v>45722</v>
      </c>
      <c r="E96" s="18" t="s">
        <v>22</v>
      </c>
      <c r="F96" s="23" t="s">
        <v>74</v>
      </c>
      <c r="G96" s="21"/>
    </row>
    <row r="97" spans="4:7" x14ac:dyDescent="0.25">
      <c r="D97" s="30">
        <v>45723</v>
      </c>
      <c r="E97" s="18" t="s">
        <v>24</v>
      </c>
      <c r="F97" s="23" t="s">
        <v>87</v>
      </c>
      <c r="G97" s="21"/>
    </row>
    <row r="98" spans="4:7" x14ac:dyDescent="0.25">
      <c r="D98" s="30">
        <v>45726</v>
      </c>
      <c r="E98" s="18" t="s">
        <v>138</v>
      </c>
      <c r="F98" s="23" t="s">
        <v>107</v>
      </c>
      <c r="G98" s="21"/>
    </row>
    <row r="99" spans="4:7" x14ac:dyDescent="0.25">
      <c r="D99" s="30">
        <v>45728</v>
      </c>
      <c r="E99" s="18" t="s">
        <v>139</v>
      </c>
      <c r="F99" s="23" t="s">
        <v>123</v>
      </c>
      <c r="G99" s="21"/>
    </row>
    <row r="100" spans="4:7" x14ac:dyDescent="0.25">
      <c r="D100" s="30">
        <v>45730</v>
      </c>
      <c r="E100" s="18" t="s">
        <v>139</v>
      </c>
      <c r="F100" s="23" t="s">
        <v>78</v>
      </c>
      <c r="G100" s="21"/>
    </row>
    <row r="101" spans="4:7" x14ac:dyDescent="0.25">
      <c r="D101" s="30">
        <v>45730</v>
      </c>
      <c r="E101" s="18" t="s">
        <v>22</v>
      </c>
      <c r="F101" s="23" t="s">
        <v>108</v>
      </c>
      <c r="G101" s="21"/>
    </row>
    <row r="102" spans="4:7" x14ac:dyDescent="0.25">
      <c r="D102" s="30">
        <v>45732</v>
      </c>
      <c r="E102" s="18" t="s">
        <v>139</v>
      </c>
      <c r="F102" s="23" t="s">
        <v>109</v>
      </c>
      <c r="G102" s="21"/>
    </row>
    <row r="103" spans="4:7" x14ac:dyDescent="0.25">
      <c r="D103" s="30">
        <v>45737</v>
      </c>
      <c r="E103" s="18" t="s">
        <v>138</v>
      </c>
      <c r="F103" s="23" t="s">
        <v>110</v>
      </c>
      <c r="G103" s="21"/>
    </row>
    <row r="104" spans="4:7" x14ac:dyDescent="0.25">
      <c r="D104" s="30">
        <v>45740</v>
      </c>
      <c r="E104" s="18" t="s">
        <v>138</v>
      </c>
      <c r="F104" s="23" t="s">
        <v>118</v>
      </c>
      <c r="G104" s="21"/>
    </row>
    <row r="105" spans="4:7" x14ac:dyDescent="0.25">
      <c r="D105" s="30">
        <v>45743</v>
      </c>
      <c r="E105" s="18" t="s">
        <v>139</v>
      </c>
      <c r="F105" s="23" t="s">
        <v>81</v>
      </c>
      <c r="G105" s="21"/>
    </row>
    <row r="106" spans="4:7" x14ac:dyDescent="0.25">
      <c r="D106" s="30">
        <v>45744</v>
      </c>
      <c r="E106" s="18" t="s">
        <v>140</v>
      </c>
      <c r="F106" s="23" t="s">
        <v>88</v>
      </c>
      <c r="G106" s="21"/>
    </row>
    <row r="107" spans="4:7" x14ac:dyDescent="0.25">
      <c r="D107" s="30">
        <v>45747</v>
      </c>
      <c r="E107" s="18" t="s">
        <v>23</v>
      </c>
      <c r="F107" s="23" t="s">
        <v>130</v>
      </c>
      <c r="G107" s="21"/>
    </row>
    <row r="108" spans="4:7" x14ac:dyDescent="0.25">
      <c r="D108" s="30">
        <v>45750</v>
      </c>
      <c r="E108" s="18" t="s">
        <v>22</v>
      </c>
      <c r="F108" s="23" t="s">
        <v>117</v>
      </c>
      <c r="G108" s="21"/>
    </row>
    <row r="109" spans="4:7" x14ac:dyDescent="0.25">
      <c r="D109" s="30">
        <v>45751</v>
      </c>
      <c r="E109" s="18" t="s">
        <v>24</v>
      </c>
      <c r="F109" s="23" t="s">
        <v>85</v>
      </c>
      <c r="G109" s="21"/>
    </row>
    <row r="110" spans="4:7" x14ac:dyDescent="0.25">
      <c r="D110" s="30">
        <v>45753</v>
      </c>
      <c r="E110" s="18" t="s">
        <v>138</v>
      </c>
      <c r="F110" s="23" t="s">
        <v>111</v>
      </c>
      <c r="G110" s="21"/>
    </row>
    <row r="111" spans="4:7" x14ac:dyDescent="0.25">
      <c r="D111" s="30">
        <v>45756</v>
      </c>
      <c r="E111" s="18" t="s">
        <v>22</v>
      </c>
      <c r="F111" s="23" t="s">
        <v>133</v>
      </c>
      <c r="G111" s="21"/>
    </row>
    <row r="112" spans="4:7" x14ac:dyDescent="0.25">
      <c r="D112" s="30">
        <v>45758</v>
      </c>
      <c r="E112" s="18" t="s">
        <v>24</v>
      </c>
      <c r="F112" s="23" t="s">
        <v>112</v>
      </c>
      <c r="G112" s="21"/>
    </row>
    <row r="113" spans="4:7" x14ac:dyDescent="0.25">
      <c r="D113" s="30">
        <v>45763</v>
      </c>
      <c r="E113" s="18" t="s">
        <v>138</v>
      </c>
      <c r="F113" s="23" t="s">
        <v>128</v>
      </c>
      <c r="G113" s="21"/>
    </row>
    <row r="114" spans="4:7" x14ac:dyDescent="0.25">
      <c r="D114" s="30">
        <v>45764</v>
      </c>
      <c r="E114" s="18" t="s">
        <v>137</v>
      </c>
      <c r="F114" s="23" t="s">
        <v>83</v>
      </c>
      <c r="G114" s="21"/>
    </row>
    <row r="115" spans="4:7" x14ac:dyDescent="0.25">
      <c r="D115" s="30">
        <v>45764</v>
      </c>
      <c r="E115" s="18" t="s">
        <v>138</v>
      </c>
      <c r="F115" s="23" t="s">
        <v>113</v>
      </c>
      <c r="G115" s="21"/>
    </row>
    <row r="116" spans="4:7" x14ac:dyDescent="0.25">
      <c r="D116" s="30">
        <v>45771</v>
      </c>
      <c r="E116" s="18" t="s">
        <v>138</v>
      </c>
      <c r="F116" s="23" t="s">
        <v>114</v>
      </c>
      <c r="G116" s="21"/>
    </row>
    <row r="117" spans="4:7" x14ac:dyDescent="0.25">
      <c r="D117" s="30">
        <v>45772</v>
      </c>
      <c r="E117" s="18" t="s">
        <v>139</v>
      </c>
      <c r="F117" s="23" t="s">
        <v>115</v>
      </c>
      <c r="G117" s="21"/>
    </row>
    <row r="118" spans="4:7" x14ac:dyDescent="0.25">
      <c r="D118" s="30">
        <v>45772</v>
      </c>
      <c r="E118" s="18" t="s">
        <v>138</v>
      </c>
      <c r="F118" s="23" t="s">
        <v>132</v>
      </c>
      <c r="G118" s="21"/>
    </row>
    <row r="119" spans="4:7" x14ac:dyDescent="0.25">
      <c r="D119" s="30">
        <v>45775</v>
      </c>
      <c r="E119" s="18" t="s">
        <v>139</v>
      </c>
      <c r="F119" s="23" t="s">
        <v>89</v>
      </c>
      <c r="G119" s="21"/>
    </row>
    <row r="120" spans="4:7" x14ac:dyDescent="0.25">
      <c r="D120" s="30">
        <v>45777</v>
      </c>
      <c r="E120" s="18" t="s">
        <v>137</v>
      </c>
      <c r="F120" s="23" t="s">
        <v>134</v>
      </c>
      <c r="G120" s="21"/>
    </row>
    <row r="121" spans="4:7" x14ac:dyDescent="0.25">
      <c r="D121" s="30">
        <v>45779</v>
      </c>
      <c r="E121" s="18" t="s">
        <v>138</v>
      </c>
      <c r="F121" s="23" t="s">
        <v>115</v>
      </c>
      <c r="G121" s="21"/>
    </row>
    <row r="122" spans="4:7" x14ac:dyDescent="0.25">
      <c r="D122" s="30">
        <v>45781</v>
      </c>
      <c r="E122" s="18" t="s">
        <v>23</v>
      </c>
      <c r="F122" s="23" t="s">
        <v>118</v>
      </c>
      <c r="G122" s="21"/>
    </row>
    <row r="123" spans="4:7" x14ac:dyDescent="0.25">
      <c r="D123" s="30">
        <v>45786</v>
      </c>
      <c r="E123" s="18" t="s">
        <v>139</v>
      </c>
      <c r="F123" s="23" t="s">
        <v>134</v>
      </c>
      <c r="G123" s="21"/>
    </row>
    <row r="124" spans="4:7" x14ac:dyDescent="0.25">
      <c r="D124" s="30">
        <v>45786</v>
      </c>
      <c r="E124" s="18" t="s">
        <v>22</v>
      </c>
      <c r="F124" s="23" t="s">
        <v>116</v>
      </c>
      <c r="G124" s="21"/>
    </row>
    <row r="125" spans="4:7" x14ac:dyDescent="0.25">
      <c r="D125" s="30">
        <v>45789</v>
      </c>
      <c r="E125" s="18" t="s">
        <v>137</v>
      </c>
      <c r="F125" s="23" t="s">
        <v>128</v>
      </c>
      <c r="G125" s="21"/>
    </row>
    <row r="126" spans="4:7" x14ac:dyDescent="0.25">
      <c r="D126" s="31">
        <v>45789</v>
      </c>
      <c r="E126" s="19" t="s">
        <v>22</v>
      </c>
      <c r="F126" s="24" t="s">
        <v>75</v>
      </c>
      <c r="G126" s="22"/>
    </row>
  </sheetData>
  <mergeCells count="3">
    <mergeCell ref="F36:G36"/>
    <mergeCell ref="D35:G35"/>
    <mergeCell ref="D1:G1"/>
  </mergeCells>
  <printOptions horizontalCentered="1"/>
  <pageMargins left="0.25" right="0.25" top="0.25" bottom="0.25" header="0.3" footer="0.3"/>
  <pageSetup paperSize="9" scale="91" fitToHeight="0" orientation="landscape" cellComments="atEnd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29"/>
  <sheetViews>
    <sheetView showGridLines="0" showRowColHeaders="0" topLeftCell="B1" workbookViewId="0">
      <selection activeCell="C1" sqref="C1:J1"/>
    </sheetView>
  </sheetViews>
  <sheetFormatPr defaultColWidth="9.140625" defaultRowHeight="15" x14ac:dyDescent="0.25"/>
  <cols>
    <col min="1" max="1" width="2" hidden="1" customWidth="1"/>
    <col min="2" max="2" width="7.42578125" customWidth="1"/>
    <col min="3" max="3" width="20.42578125" bestFit="1" customWidth="1"/>
    <col min="4" max="11" width="7.42578125" customWidth="1"/>
    <col min="12" max="12" width="20.42578125" bestFit="1" customWidth="1"/>
    <col min="13" max="23" width="7.42578125" customWidth="1"/>
  </cols>
  <sheetData>
    <row r="1" spans="2:20" x14ac:dyDescent="0.25">
      <c r="C1" s="43" t="s">
        <v>154</v>
      </c>
      <c r="D1" s="43"/>
      <c r="E1" s="43"/>
      <c r="F1" s="43"/>
      <c r="G1" s="43"/>
      <c r="H1" s="43"/>
      <c r="I1" s="43"/>
      <c r="J1" s="43"/>
    </row>
    <row r="2" spans="2:20" x14ac:dyDescent="0.25">
      <c r="C2" s="3" t="s">
        <v>155</v>
      </c>
    </row>
    <row r="3" spans="2:20" x14ac:dyDescent="0.25">
      <c r="C3" s="3"/>
    </row>
    <row r="5" spans="2:20" x14ac:dyDescent="0.25">
      <c r="C5" s="16" t="s">
        <v>25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L5" s="16" t="s">
        <v>26</v>
      </c>
      <c r="M5" s="6" t="s">
        <v>2</v>
      </c>
      <c r="N5" s="6" t="s">
        <v>3</v>
      </c>
      <c r="O5" s="6" t="s">
        <v>4</v>
      </c>
      <c r="P5" s="6" t="s">
        <v>5</v>
      </c>
      <c r="Q5" s="6" t="s">
        <v>6</v>
      </c>
      <c r="R5" s="6" t="s">
        <v>7</v>
      </c>
      <c r="S5" s="6" t="s">
        <v>8</v>
      </c>
    </row>
    <row r="6" spans="2:20" x14ac:dyDescent="0.25">
      <c r="B6" t="s">
        <v>20</v>
      </c>
      <c r="C6" s="12" t="s">
        <v>14</v>
      </c>
      <c r="D6" s="12"/>
      <c r="E6" s="12"/>
      <c r="F6" s="12"/>
      <c r="G6" s="12"/>
      <c r="H6" s="12"/>
      <c r="I6" s="12"/>
      <c r="J6" s="12"/>
      <c r="K6" t="s">
        <v>20</v>
      </c>
      <c r="L6" s="12" t="s">
        <v>14</v>
      </c>
      <c r="M6" s="12"/>
      <c r="N6" s="12"/>
      <c r="O6" s="12"/>
      <c r="P6" s="12"/>
      <c r="Q6" s="12"/>
      <c r="R6" s="12"/>
      <c r="S6" s="12"/>
      <c r="T6" t="s">
        <v>20</v>
      </c>
    </row>
    <row r="7" spans="2:20" x14ac:dyDescent="0.25">
      <c r="C7" s="6" t="s">
        <v>12</v>
      </c>
      <c r="D7" s="6"/>
      <c r="E7" s="6"/>
      <c r="F7" s="6"/>
      <c r="G7" s="6"/>
      <c r="H7" s="6"/>
      <c r="I7" s="6"/>
      <c r="J7" s="6"/>
      <c r="L7" s="6" t="s">
        <v>10</v>
      </c>
      <c r="M7" s="6"/>
      <c r="N7" s="6"/>
      <c r="O7" s="6"/>
      <c r="P7" s="6"/>
      <c r="Q7" s="6"/>
      <c r="R7" s="6"/>
      <c r="S7" s="6"/>
    </row>
    <row r="8" spans="2:20" x14ac:dyDescent="0.25">
      <c r="C8" s="6" t="s">
        <v>13</v>
      </c>
      <c r="D8" s="6"/>
      <c r="E8" s="6"/>
      <c r="F8" s="6"/>
      <c r="G8" s="6"/>
      <c r="H8" s="6"/>
      <c r="I8" s="6"/>
      <c r="J8" s="6"/>
      <c r="L8" s="6" t="s">
        <v>18</v>
      </c>
      <c r="M8" s="6"/>
      <c r="N8" s="6"/>
      <c r="O8" s="6"/>
      <c r="P8" s="6"/>
      <c r="Q8" s="6"/>
      <c r="R8" s="6"/>
      <c r="S8" s="6"/>
    </row>
    <row r="9" spans="2:20" x14ac:dyDescent="0.25">
      <c r="C9" s="6" t="s">
        <v>21</v>
      </c>
      <c r="D9" s="6"/>
      <c r="E9" s="6"/>
      <c r="F9" s="6"/>
      <c r="G9" s="6"/>
      <c r="H9" s="6"/>
      <c r="I9" s="6"/>
      <c r="J9" s="6"/>
      <c r="L9" s="6" t="s">
        <v>13</v>
      </c>
      <c r="M9" s="6"/>
      <c r="N9" s="6"/>
      <c r="O9" s="6"/>
      <c r="P9" s="6"/>
      <c r="Q9" s="6"/>
      <c r="R9" s="6"/>
      <c r="S9" s="6"/>
    </row>
    <row r="10" spans="2:20" x14ac:dyDescent="0.25">
      <c r="C10" s="2"/>
      <c r="D10" s="2"/>
      <c r="E10" s="2"/>
      <c r="F10" s="2"/>
      <c r="G10" s="2"/>
      <c r="H10" s="2"/>
      <c r="I10" s="2"/>
      <c r="J10" s="2"/>
      <c r="L10" s="2"/>
      <c r="M10" s="2"/>
      <c r="N10" s="2"/>
      <c r="O10" s="2"/>
      <c r="P10" s="2"/>
      <c r="Q10" s="2"/>
      <c r="R10" s="2"/>
      <c r="S10" s="2"/>
    </row>
    <row r="11" spans="2:20" x14ac:dyDescent="0.25">
      <c r="C11" s="2"/>
      <c r="D11" s="2"/>
      <c r="E11" s="2"/>
      <c r="F11" s="2"/>
      <c r="G11" s="2"/>
      <c r="H11" s="2"/>
      <c r="I11" s="2"/>
      <c r="J11" s="2"/>
      <c r="L11" s="2"/>
      <c r="M11" s="2"/>
      <c r="N11" s="2"/>
      <c r="O11" s="2"/>
      <c r="P11" s="2"/>
      <c r="Q11" s="2"/>
      <c r="R11" s="2"/>
      <c r="S11" s="2"/>
    </row>
    <row r="12" spans="2:20" x14ac:dyDescent="0.25">
      <c r="C12" s="16" t="s">
        <v>22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L12" s="16" t="s">
        <v>24</v>
      </c>
      <c r="M12" s="6" t="s">
        <v>2</v>
      </c>
      <c r="N12" s="6" t="s">
        <v>3</v>
      </c>
      <c r="O12" s="6" t="s">
        <v>4</v>
      </c>
      <c r="P12" s="6" t="s">
        <v>5</v>
      </c>
      <c r="Q12" s="6" t="s">
        <v>6</v>
      </c>
      <c r="R12" s="6" t="s">
        <v>7</v>
      </c>
      <c r="S12" s="6" t="s">
        <v>8</v>
      </c>
    </row>
    <row r="13" spans="2:20" x14ac:dyDescent="0.25">
      <c r="C13" s="12" t="s">
        <v>18</v>
      </c>
      <c r="D13" s="12">
        <v>1</v>
      </c>
      <c r="E13" s="12">
        <v>1</v>
      </c>
      <c r="F13" s="12">
        <v>0</v>
      </c>
      <c r="G13" s="12">
        <v>0</v>
      </c>
      <c r="H13" s="12">
        <v>4</v>
      </c>
      <c r="I13" s="12">
        <v>2</v>
      </c>
      <c r="J13" s="12">
        <v>2</v>
      </c>
      <c r="L13" s="12" t="s">
        <v>9</v>
      </c>
      <c r="M13" s="12">
        <v>2</v>
      </c>
      <c r="N13" s="12">
        <v>2</v>
      </c>
      <c r="O13" s="12">
        <v>0</v>
      </c>
      <c r="P13" s="12">
        <v>0</v>
      </c>
      <c r="Q13" s="12">
        <v>12</v>
      </c>
      <c r="R13" s="12">
        <v>0</v>
      </c>
      <c r="S13" s="12">
        <v>4</v>
      </c>
    </row>
    <row r="14" spans="2:20" x14ac:dyDescent="0.25">
      <c r="C14" s="6" t="s">
        <v>14</v>
      </c>
      <c r="D14" s="6">
        <v>1</v>
      </c>
      <c r="E14" s="6">
        <v>0</v>
      </c>
      <c r="F14" s="6">
        <v>1</v>
      </c>
      <c r="G14" s="6">
        <v>0</v>
      </c>
      <c r="H14" s="6">
        <v>3</v>
      </c>
      <c r="I14" s="6">
        <v>3</v>
      </c>
      <c r="J14" s="6">
        <v>1</v>
      </c>
      <c r="L14" s="6" t="s">
        <v>12</v>
      </c>
      <c r="M14" s="6">
        <v>1</v>
      </c>
      <c r="N14" s="6">
        <v>1</v>
      </c>
      <c r="O14" s="6">
        <v>0</v>
      </c>
      <c r="P14" s="6">
        <v>0</v>
      </c>
      <c r="Q14" s="6">
        <v>5</v>
      </c>
      <c r="R14" s="6">
        <v>1</v>
      </c>
      <c r="S14" s="6">
        <v>2</v>
      </c>
    </row>
    <row r="15" spans="2:20" x14ac:dyDescent="0.25">
      <c r="C15" s="6" t="s">
        <v>10</v>
      </c>
      <c r="D15" s="6">
        <v>1</v>
      </c>
      <c r="E15" s="6">
        <v>0</v>
      </c>
      <c r="F15" s="6">
        <v>1</v>
      </c>
      <c r="G15" s="6">
        <v>0</v>
      </c>
      <c r="H15" s="6">
        <v>3</v>
      </c>
      <c r="I15" s="6">
        <v>3</v>
      </c>
      <c r="J15" s="6">
        <v>1</v>
      </c>
      <c r="L15" s="6" t="s">
        <v>18</v>
      </c>
      <c r="M15" s="6">
        <v>1</v>
      </c>
      <c r="N15" s="6">
        <v>1</v>
      </c>
      <c r="O15" s="6">
        <v>0</v>
      </c>
      <c r="P15" s="6">
        <v>0</v>
      </c>
      <c r="Q15" s="6">
        <v>5</v>
      </c>
      <c r="R15" s="6">
        <v>1</v>
      </c>
      <c r="S15" s="6">
        <v>2</v>
      </c>
    </row>
    <row r="16" spans="2:20" x14ac:dyDescent="0.25">
      <c r="C16" s="6" t="s">
        <v>15</v>
      </c>
      <c r="D16" s="6">
        <v>1</v>
      </c>
      <c r="E16" s="6">
        <v>0</v>
      </c>
      <c r="F16" s="6">
        <v>0</v>
      </c>
      <c r="G16" s="6">
        <v>1</v>
      </c>
      <c r="H16" s="6">
        <v>2</v>
      </c>
      <c r="I16" s="6">
        <v>4</v>
      </c>
      <c r="J16" s="6">
        <v>0</v>
      </c>
      <c r="L16" s="6" t="s">
        <v>13</v>
      </c>
      <c r="M16" s="6">
        <v>1</v>
      </c>
      <c r="N16" s="6">
        <v>0</v>
      </c>
      <c r="O16" s="6">
        <v>1</v>
      </c>
      <c r="P16" s="6">
        <v>0</v>
      </c>
      <c r="Q16" s="6">
        <v>3</v>
      </c>
      <c r="R16" s="6">
        <v>3</v>
      </c>
      <c r="S16" s="6">
        <v>1</v>
      </c>
    </row>
    <row r="17" spans="3:19" x14ac:dyDescent="0.25">
      <c r="C17" s="6" t="s">
        <v>12</v>
      </c>
      <c r="D17" s="6"/>
      <c r="E17" s="6"/>
      <c r="F17" s="6"/>
      <c r="G17" s="6"/>
      <c r="H17" s="6"/>
      <c r="I17" s="6"/>
      <c r="J17" s="6"/>
      <c r="L17" s="6" t="s">
        <v>10</v>
      </c>
      <c r="M17" s="6">
        <v>2</v>
      </c>
      <c r="N17" s="6">
        <v>0</v>
      </c>
      <c r="O17" s="6">
        <v>1</v>
      </c>
      <c r="P17" s="6">
        <v>1</v>
      </c>
      <c r="Q17" s="6">
        <v>4</v>
      </c>
      <c r="R17" s="6">
        <v>8</v>
      </c>
      <c r="S17" s="6">
        <v>1</v>
      </c>
    </row>
    <row r="18" spans="3:19" x14ac:dyDescent="0.25">
      <c r="C18" s="6" t="s">
        <v>16</v>
      </c>
      <c r="D18" s="6"/>
      <c r="E18" s="6"/>
      <c r="F18" s="6"/>
      <c r="G18" s="6"/>
      <c r="H18" s="6"/>
      <c r="I18" s="6"/>
      <c r="J18" s="6"/>
      <c r="L18" s="6" t="s">
        <v>11</v>
      </c>
      <c r="M18" s="6">
        <v>3</v>
      </c>
      <c r="N18" s="6">
        <v>0</v>
      </c>
      <c r="O18" s="6">
        <v>0</v>
      </c>
      <c r="P18" s="6">
        <v>3</v>
      </c>
      <c r="Q18" s="6">
        <v>1</v>
      </c>
      <c r="R18" s="6">
        <v>17</v>
      </c>
      <c r="S18" s="6">
        <v>0</v>
      </c>
    </row>
    <row r="19" spans="3:19" x14ac:dyDescent="0.25">
      <c r="C19" s="8" t="s">
        <v>13</v>
      </c>
      <c r="D19" s="6"/>
      <c r="E19" s="6"/>
      <c r="F19" s="6"/>
      <c r="G19" s="6"/>
      <c r="H19" s="6"/>
      <c r="I19" s="6"/>
      <c r="J19" s="6"/>
      <c r="L19" s="2"/>
      <c r="M19" s="2"/>
      <c r="N19" s="2"/>
      <c r="O19" s="2"/>
      <c r="P19" s="2"/>
      <c r="Q19" s="2"/>
      <c r="R19" s="2"/>
      <c r="S19" s="2"/>
    </row>
    <row r="20" spans="3:19" x14ac:dyDescent="0.25">
      <c r="C20" s="2"/>
      <c r="D20" s="2"/>
      <c r="E20" s="2"/>
      <c r="F20" s="2"/>
      <c r="G20" s="2"/>
      <c r="H20" s="2"/>
      <c r="I20" s="2"/>
      <c r="J20" s="2"/>
    </row>
    <row r="21" spans="3:19" x14ac:dyDescent="0.25">
      <c r="C21" s="2"/>
      <c r="D21" s="2"/>
      <c r="E21" s="2"/>
      <c r="F21" s="2"/>
      <c r="G21" s="2"/>
      <c r="H21" s="2"/>
      <c r="I21" s="2"/>
      <c r="J21" s="2"/>
    </row>
    <row r="22" spans="3:19" x14ac:dyDescent="0.25">
      <c r="C22" s="1"/>
      <c r="D22" s="2"/>
      <c r="E22" s="2"/>
      <c r="F22" s="2"/>
      <c r="G22" s="2"/>
      <c r="H22" s="2"/>
      <c r="I22" s="2"/>
      <c r="J22" s="2"/>
    </row>
    <row r="23" spans="3:19" x14ac:dyDescent="0.25">
      <c r="C23" s="11"/>
      <c r="D23" s="11"/>
      <c r="E23" s="11"/>
      <c r="F23" s="11"/>
      <c r="G23" s="11"/>
      <c r="H23" s="11"/>
      <c r="I23" s="11"/>
      <c r="J23" s="11"/>
    </row>
    <row r="24" spans="3:19" x14ac:dyDescent="0.25">
      <c r="C24" s="2"/>
      <c r="D24" s="2"/>
      <c r="E24" s="2"/>
      <c r="F24" s="2"/>
      <c r="G24" s="2"/>
      <c r="H24" s="2"/>
      <c r="I24" s="2"/>
      <c r="J24" s="2"/>
    </row>
    <row r="25" spans="3:19" x14ac:dyDescent="0.25">
      <c r="C25" s="2"/>
      <c r="D25" s="2"/>
      <c r="E25" s="2"/>
      <c r="F25" s="2"/>
      <c r="G25" s="2"/>
      <c r="H25" s="2"/>
      <c r="I25" s="2"/>
      <c r="J25" s="2"/>
    </row>
    <row r="26" spans="3:19" x14ac:dyDescent="0.25">
      <c r="C26" s="2"/>
      <c r="D26" s="2"/>
      <c r="E26" s="2"/>
      <c r="F26" s="2"/>
      <c r="G26" s="2"/>
      <c r="H26" s="2"/>
      <c r="I26" s="2"/>
      <c r="J26" s="2"/>
    </row>
    <row r="27" spans="3:19" x14ac:dyDescent="0.25">
      <c r="C27" s="2"/>
      <c r="D27" s="2"/>
      <c r="E27" s="2"/>
      <c r="F27" s="2"/>
      <c r="G27" s="2"/>
      <c r="H27" s="2"/>
      <c r="I27" s="2"/>
      <c r="J27" s="2"/>
    </row>
    <row r="28" spans="3:19" x14ac:dyDescent="0.25">
      <c r="C28" s="2"/>
      <c r="D28" s="2"/>
      <c r="E28" s="2"/>
      <c r="F28" s="2"/>
      <c r="G28" s="2"/>
      <c r="H28" s="2"/>
      <c r="I28" s="2"/>
      <c r="J28" s="2"/>
    </row>
    <row r="29" spans="3:19" x14ac:dyDescent="0.25">
      <c r="C29" s="2"/>
      <c r="D29" s="2"/>
      <c r="E29" s="2"/>
      <c r="F29" s="2"/>
      <c r="G29" s="2"/>
      <c r="H29" s="2"/>
      <c r="I29" s="2"/>
      <c r="J29" s="2"/>
    </row>
  </sheetData>
  <mergeCells count="1">
    <mergeCell ref="C1:J1"/>
  </mergeCells>
  <printOptions horizontalCentered="1"/>
  <pageMargins left="0.23622047244094502" right="0.23622047244094502" top="0.74803149606299202" bottom="0.74803149606299202" header="0.31496062992126" footer="0.31496062992126"/>
  <pageSetup paperSize="9" scale="86" fitToHeight="0" orientation="landscape" cellComments="atEnd" r:id="rId1"/>
  <colBreaks count="1" manualBreakCount="1">
    <brk id="1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4EC2-9435-4B3F-BE99-AB1EAA7C6E39}">
  <dimension ref="A1:L46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1" max="1" width="13.85546875" bestFit="1" customWidth="1"/>
    <col min="3" max="3" width="21.42578125" bestFit="1" customWidth="1"/>
    <col min="4" max="4" width="8.5703125" bestFit="1" customWidth="1"/>
    <col min="5" max="5" width="13.140625" bestFit="1" customWidth="1"/>
    <col min="12" max="12" width="13.1406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3" spans="1:12" x14ac:dyDescent="0.25">
      <c r="A3" t="s">
        <v>24</v>
      </c>
      <c r="B3" s="13">
        <v>45567</v>
      </c>
      <c r="C3" t="s">
        <v>45</v>
      </c>
      <c r="D3" s="15">
        <v>-6</v>
      </c>
      <c r="E3" t="s">
        <v>53</v>
      </c>
      <c r="F3">
        <v>3</v>
      </c>
      <c r="G3">
        <v>3</v>
      </c>
      <c r="H3">
        <v>6</v>
      </c>
      <c r="I3">
        <v>6</v>
      </c>
      <c r="J3">
        <f>21+21+0+21+21+0+21+21+0</f>
        <v>126</v>
      </c>
      <c r="K3">
        <f>11+19+0+15+18+0+13+12+0</f>
        <v>88</v>
      </c>
      <c r="L3" t="s">
        <v>54</v>
      </c>
    </row>
    <row r="4" spans="1:12" x14ac:dyDescent="0.25">
      <c r="A4" t="s">
        <v>24</v>
      </c>
      <c r="B4" s="13">
        <v>45567</v>
      </c>
      <c r="C4" t="s">
        <v>46</v>
      </c>
      <c r="D4" s="15">
        <v>-2</v>
      </c>
      <c r="E4" t="s">
        <v>53</v>
      </c>
      <c r="F4">
        <v>3</v>
      </c>
      <c r="G4">
        <v>3</v>
      </c>
      <c r="H4">
        <v>7</v>
      </c>
      <c r="I4">
        <v>6</v>
      </c>
      <c r="J4">
        <f>42+57+42</f>
        <v>141</v>
      </c>
      <c r="K4">
        <f>30+57+35</f>
        <v>122</v>
      </c>
      <c r="L4" t="s">
        <v>54</v>
      </c>
    </row>
    <row r="5" spans="1:12" x14ac:dyDescent="0.25">
      <c r="A5" t="s">
        <v>24</v>
      </c>
      <c r="B5" s="13">
        <v>45567</v>
      </c>
      <c r="C5" t="s">
        <v>47</v>
      </c>
      <c r="D5" s="15">
        <v>-6</v>
      </c>
      <c r="E5" t="s">
        <v>53</v>
      </c>
      <c r="F5">
        <v>3</v>
      </c>
      <c r="G5">
        <v>3</v>
      </c>
      <c r="H5">
        <v>7</v>
      </c>
      <c r="I5">
        <v>6</v>
      </c>
      <c r="J5">
        <f>60+42+42</f>
        <v>144</v>
      </c>
      <c r="K5">
        <f>56+33+35</f>
        <v>124</v>
      </c>
      <c r="L5" t="s">
        <v>54</v>
      </c>
    </row>
    <row r="6" spans="1:12" x14ac:dyDescent="0.25">
      <c r="A6" t="s">
        <v>24</v>
      </c>
      <c r="B6" s="13">
        <v>45567</v>
      </c>
      <c r="C6" t="s">
        <v>48</v>
      </c>
      <c r="D6" s="15">
        <v>-6</v>
      </c>
      <c r="E6" t="s">
        <v>53</v>
      </c>
      <c r="F6">
        <v>3</v>
      </c>
      <c r="G6">
        <v>3</v>
      </c>
      <c r="H6">
        <v>8</v>
      </c>
      <c r="I6">
        <v>6</v>
      </c>
      <c r="J6">
        <f>60+57+42</f>
        <v>159</v>
      </c>
      <c r="K6">
        <f>56+57+25</f>
        <v>138</v>
      </c>
      <c r="L6" t="s">
        <v>54</v>
      </c>
    </row>
    <row r="7" spans="1:12" x14ac:dyDescent="0.25">
      <c r="A7" t="s">
        <v>24</v>
      </c>
      <c r="B7" s="13">
        <v>45567</v>
      </c>
      <c r="C7" t="s">
        <v>49</v>
      </c>
      <c r="D7" s="15">
        <v>2</v>
      </c>
      <c r="E7" t="s">
        <v>54</v>
      </c>
      <c r="F7">
        <v>3</v>
      </c>
      <c r="G7">
        <v>0</v>
      </c>
      <c r="H7">
        <v>6</v>
      </c>
      <c r="I7">
        <v>0</v>
      </c>
      <c r="J7">
        <f>30+33+25</f>
        <v>88</v>
      </c>
      <c r="K7">
        <f>42+42+42</f>
        <v>126</v>
      </c>
      <c r="L7" t="s">
        <v>53</v>
      </c>
    </row>
    <row r="8" spans="1:12" x14ac:dyDescent="0.25">
      <c r="A8" t="s">
        <v>24</v>
      </c>
      <c r="B8" s="13">
        <v>45567</v>
      </c>
      <c r="C8" t="s">
        <v>50</v>
      </c>
      <c r="D8" s="15">
        <v>6</v>
      </c>
      <c r="E8" t="s">
        <v>54</v>
      </c>
      <c r="F8">
        <v>3</v>
      </c>
      <c r="G8">
        <v>0</v>
      </c>
      <c r="H8">
        <v>7</v>
      </c>
      <c r="I8">
        <v>1</v>
      </c>
      <c r="J8">
        <f>30+57+35</f>
        <v>122</v>
      </c>
      <c r="K8">
        <f>42+57+42</f>
        <v>141</v>
      </c>
      <c r="L8" t="s">
        <v>53</v>
      </c>
    </row>
    <row r="9" spans="1:12" x14ac:dyDescent="0.25">
      <c r="A9" t="s">
        <v>24</v>
      </c>
      <c r="B9" s="13">
        <v>45567</v>
      </c>
      <c r="C9" t="s">
        <v>51</v>
      </c>
      <c r="D9" s="15">
        <v>-4</v>
      </c>
      <c r="E9" t="s">
        <v>54</v>
      </c>
      <c r="F9">
        <v>3</v>
      </c>
      <c r="G9">
        <v>0</v>
      </c>
      <c r="H9">
        <v>7</v>
      </c>
      <c r="I9">
        <v>1</v>
      </c>
      <c r="J9">
        <f>56+33+35</f>
        <v>124</v>
      </c>
      <c r="K9">
        <f>60+42+42</f>
        <v>144</v>
      </c>
      <c r="L9" t="s">
        <v>53</v>
      </c>
    </row>
    <row r="10" spans="1:12" x14ac:dyDescent="0.25">
      <c r="A10" t="s">
        <v>24</v>
      </c>
      <c r="B10" s="13">
        <v>45567</v>
      </c>
      <c r="C10" t="s">
        <v>52</v>
      </c>
      <c r="D10" s="15">
        <v>8</v>
      </c>
      <c r="E10" t="s">
        <v>54</v>
      </c>
      <c r="F10">
        <v>3</v>
      </c>
      <c r="G10">
        <v>0</v>
      </c>
      <c r="H10">
        <v>8</v>
      </c>
      <c r="I10">
        <v>2</v>
      </c>
      <c r="J10">
        <f>56+57+25</f>
        <v>138</v>
      </c>
      <c r="K10">
        <f>60+57+42</f>
        <v>159</v>
      </c>
      <c r="L10" t="s">
        <v>53</v>
      </c>
    </row>
    <row r="11" spans="1:12" x14ac:dyDescent="0.25">
      <c r="A11" t="s">
        <v>24</v>
      </c>
      <c r="B11" s="13">
        <v>45568</v>
      </c>
      <c r="C11" t="s">
        <v>34</v>
      </c>
      <c r="D11" s="15">
        <v>-4</v>
      </c>
      <c r="E11" t="s">
        <v>10</v>
      </c>
      <c r="F11">
        <v>3</v>
      </c>
      <c r="G11">
        <v>1</v>
      </c>
      <c r="H11">
        <v>8</v>
      </c>
      <c r="I11">
        <v>3</v>
      </c>
      <c r="J11">
        <f>16+10+0+21+19+21+21+12+13</f>
        <v>133</v>
      </c>
      <c r="K11">
        <f>21+21+0+17+21+17+17+21+21</f>
        <v>156</v>
      </c>
      <c r="L11" t="s">
        <v>13</v>
      </c>
    </row>
    <row r="12" spans="1:12" x14ac:dyDescent="0.25">
      <c r="A12" t="s">
        <v>24</v>
      </c>
      <c r="B12" s="13">
        <v>45568</v>
      </c>
      <c r="C12" t="s">
        <v>36</v>
      </c>
      <c r="D12" s="15">
        <v>0</v>
      </c>
      <c r="E12" t="s">
        <v>10</v>
      </c>
      <c r="F12">
        <v>3</v>
      </c>
      <c r="G12">
        <v>2</v>
      </c>
      <c r="H12">
        <v>8</v>
      </c>
      <c r="I12">
        <v>4</v>
      </c>
      <c r="J12">
        <f>16+10+0+18+21+21+16+21+21</f>
        <v>144</v>
      </c>
      <c r="K12">
        <f>21+21+0+21+17+20+21+19+19</f>
        <v>159</v>
      </c>
      <c r="L12" t="s">
        <v>13</v>
      </c>
    </row>
    <row r="13" spans="1:12" x14ac:dyDescent="0.25">
      <c r="A13" t="s">
        <v>24</v>
      </c>
      <c r="B13" s="13">
        <v>45568</v>
      </c>
      <c r="C13" t="s">
        <v>37</v>
      </c>
      <c r="D13" s="15">
        <v>2</v>
      </c>
      <c r="E13" t="s">
        <v>10</v>
      </c>
      <c r="F13">
        <v>3</v>
      </c>
      <c r="G13">
        <v>2</v>
      </c>
      <c r="H13">
        <v>9</v>
      </c>
      <c r="I13">
        <v>5</v>
      </c>
      <c r="J13">
        <f>21+13+16+21+19+21+16+21+21</f>
        <v>169</v>
      </c>
      <c r="K13">
        <f>14+21+21+17+21+17+21+19+19</f>
        <v>170</v>
      </c>
      <c r="L13" t="s">
        <v>13</v>
      </c>
    </row>
    <row r="14" spans="1:12" x14ac:dyDescent="0.25">
      <c r="A14" t="s">
        <v>24</v>
      </c>
      <c r="B14" s="13">
        <v>45568</v>
      </c>
      <c r="C14" t="s">
        <v>38</v>
      </c>
      <c r="D14" s="15">
        <v>6</v>
      </c>
      <c r="E14" t="s">
        <v>10</v>
      </c>
      <c r="F14">
        <v>3</v>
      </c>
      <c r="G14">
        <v>1</v>
      </c>
      <c r="H14">
        <v>9</v>
      </c>
      <c r="I14">
        <v>4</v>
      </c>
      <c r="J14">
        <f>21+13+16+18+21+21+21+12+13</f>
        <v>156</v>
      </c>
      <c r="K14">
        <f>14+21+21+21+17+20+17+21+21</f>
        <v>173</v>
      </c>
      <c r="L14" t="s">
        <v>13</v>
      </c>
    </row>
    <row r="15" spans="1:12" x14ac:dyDescent="0.25">
      <c r="A15" t="s">
        <v>24</v>
      </c>
      <c r="B15" s="13">
        <v>45568</v>
      </c>
      <c r="C15" t="s">
        <v>39</v>
      </c>
      <c r="D15" s="15">
        <v>4</v>
      </c>
      <c r="E15" t="s">
        <v>13</v>
      </c>
      <c r="F15">
        <v>3</v>
      </c>
      <c r="G15">
        <v>2</v>
      </c>
      <c r="H15">
        <v>8</v>
      </c>
      <c r="I15">
        <v>5</v>
      </c>
      <c r="J15">
        <f>21+21+0+17+21+17+17+21+21</f>
        <v>156</v>
      </c>
      <c r="K15">
        <f>16+10+0+21+19+21+21+12+13</f>
        <v>133</v>
      </c>
      <c r="L15" t="s">
        <v>10</v>
      </c>
    </row>
    <row r="16" spans="1:12" x14ac:dyDescent="0.25">
      <c r="A16" t="s">
        <v>24</v>
      </c>
      <c r="B16" s="13">
        <v>45568</v>
      </c>
      <c r="C16" t="s">
        <v>40</v>
      </c>
      <c r="D16" s="15">
        <v>8</v>
      </c>
      <c r="E16" t="s">
        <v>13</v>
      </c>
      <c r="F16">
        <v>3</v>
      </c>
      <c r="G16">
        <v>1</v>
      </c>
      <c r="H16">
        <v>8</v>
      </c>
      <c r="I16">
        <v>4</v>
      </c>
      <c r="J16">
        <f>21+21+0+21+17+20+21+19+19</f>
        <v>159</v>
      </c>
      <c r="K16">
        <f>16+10+0+18+21+21+16+21+21</f>
        <v>144</v>
      </c>
      <c r="L16" t="s">
        <v>10</v>
      </c>
    </row>
    <row r="17" spans="1:12" x14ac:dyDescent="0.25">
      <c r="A17" t="s">
        <v>24</v>
      </c>
      <c r="B17" s="13">
        <v>45568</v>
      </c>
      <c r="C17" t="s">
        <v>41</v>
      </c>
      <c r="D17" s="15">
        <v>4</v>
      </c>
      <c r="E17" t="s">
        <v>13</v>
      </c>
      <c r="F17">
        <v>3</v>
      </c>
      <c r="G17">
        <v>1</v>
      </c>
      <c r="H17">
        <v>9</v>
      </c>
      <c r="I17">
        <v>4</v>
      </c>
      <c r="J17">
        <f>14+21+21+17+21+17+21+19+19</f>
        <v>170</v>
      </c>
      <c r="K17">
        <f>21+13+16+21+19+21+16+21+21</f>
        <v>169</v>
      </c>
      <c r="L17" t="s">
        <v>10</v>
      </c>
    </row>
    <row r="18" spans="1:12" x14ac:dyDescent="0.25">
      <c r="A18" t="s">
        <v>24</v>
      </c>
      <c r="B18" s="13">
        <v>45568</v>
      </c>
      <c r="C18" t="s">
        <v>42</v>
      </c>
      <c r="D18" s="15">
        <v>8</v>
      </c>
      <c r="E18" t="s">
        <v>13</v>
      </c>
      <c r="F18">
        <v>3</v>
      </c>
      <c r="G18">
        <v>2</v>
      </c>
      <c r="H18">
        <v>9</v>
      </c>
      <c r="I18">
        <v>5</v>
      </c>
      <c r="J18">
        <f>14+21+21+21+17+20+17+21+21</f>
        <v>173</v>
      </c>
      <c r="K18">
        <f>21+13+16+18+21+21+21+12+13</f>
        <v>156</v>
      </c>
      <c r="L18" t="s">
        <v>10</v>
      </c>
    </row>
    <row r="19" spans="1:12" x14ac:dyDescent="0.25">
      <c r="A19" t="s">
        <v>24</v>
      </c>
      <c r="B19" s="13">
        <v>45576</v>
      </c>
      <c r="C19" t="s">
        <v>62</v>
      </c>
      <c r="D19" s="15">
        <v>2</v>
      </c>
      <c r="E19" t="s">
        <v>64</v>
      </c>
      <c r="F19">
        <v>3</v>
      </c>
      <c r="G19">
        <v>0</v>
      </c>
      <c r="H19">
        <v>7</v>
      </c>
      <c r="I19">
        <v>1</v>
      </c>
      <c r="J19">
        <f>57+23+26</f>
        <v>106</v>
      </c>
      <c r="K19">
        <f>62+42+42</f>
        <v>146</v>
      </c>
      <c r="L19" t="s">
        <v>53</v>
      </c>
    </row>
    <row r="20" spans="1:12" x14ac:dyDescent="0.25">
      <c r="A20" t="s">
        <v>24</v>
      </c>
      <c r="B20" s="13">
        <v>45576</v>
      </c>
      <c r="C20" t="s">
        <v>50</v>
      </c>
      <c r="D20" s="15">
        <v>6</v>
      </c>
      <c r="E20" t="s">
        <v>64</v>
      </c>
      <c r="F20">
        <v>3</v>
      </c>
      <c r="G20">
        <v>0</v>
      </c>
      <c r="H20">
        <v>7</v>
      </c>
      <c r="I20">
        <v>1</v>
      </c>
      <c r="J20">
        <f>57+26+32</f>
        <v>115</v>
      </c>
      <c r="K20">
        <f>62+42+42</f>
        <v>146</v>
      </c>
      <c r="L20" t="s">
        <v>53</v>
      </c>
    </row>
    <row r="21" spans="1:12" x14ac:dyDescent="0.25">
      <c r="A21" t="s">
        <v>24</v>
      </c>
      <c r="B21" s="13">
        <v>45576</v>
      </c>
      <c r="C21" t="s">
        <v>59</v>
      </c>
      <c r="D21" s="15">
        <v>6</v>
      </c>
      <c r="E21" t="s">
        <v>64</v>
      </c>
      <c r="F21">
        <v>3</v>
      </c>
      <c r="G21">
        <v>0</v>
      </c>
      <c r="H21">
        <v>6</v>
      </c>
      <c r="I21">
        <v>0</v>
      </c>
      <c r="J21">
        <f>35+23+32</f>
        <v>90</v>
      </c>
      <c r="K21">
        <f>42+42+42</f>
        <v>126</v>
      </c>
      <c r="L21" t="s">
        <v>53</v>
      </c>
    </row>
    <row r="22" spans="1:12" x14ac:dyDescent="0.25">
      <c r="A22" t="s">
        <v>24</v>
      </c>
      <c r="B22" s="13">
        <v>45576</v>
      </c>
      <c r="C22" t="s">
        <v>52</v>
      </c>
      <c r="D22" s="15">
        <v>8</v>
      </c>
      <c r="E22" t="s">
        <v>64</v>
      </c>
      <c r="F22">
        <v>3</v>
      </c>
      <c r="G22">
        <v>0</v>
      </c>
      <c r="H22">
        <v>6</v>
      </c>
      <c r="I22">
        <v>0</v>
      </c>
      <c r="J22">
        <f>35+26+26</f>
        <v>87</v>
      </c>
      <c r="K22">
        <f>42+42+42</f>
        <v>126</v>
      </c>
      <c r="L22" t="s">
        <v>53</v>
      </c>
    </row>
    <row r="23" spans="1:12" x14ac:dyDescent="0.25">
      <c r="A23" t="s">
        <v>24</v>
      </c>
      <c r="B23" s="13">
        <v>45576</v>
      </c>
      <c r="C23" t="s">
        <v>45</v>
      </c>
      <c r="D23" s="15">
        <v>-6</v>
      </c>
      <c r="E23" t="s">
        <v>65</v>
      </c>
      <c r="F23">
        <v>3</v>
      </c>
      <c r="G23">
        <v>3</v>
      </c>
      <c r="H23">
        <v>7</v>
      </c>
      <c r="I23">
        <v>6</v>
      </c>
      <c r="J23">
        <f>62+42+42</f>
        <v>146</v>
      </c>
      <c r="K23">
        <f>57+23+26</f>
        <v>106</v>
      </c>
      <c r="L23" t="s">
        <v>54</v>
      </c>
    </row>
    <row r="24" spans="1:12" x14ac:dyDescent="0.25">
      <c r="A24" t="s">
        <v>24</v>
      </c>
      <c r="B24" s="13">
        <v>45576</v>
      </c>
      <c r="C24" t="s">
        <v>46</v>
      </c>
      <c r="D24" s="15">
        <v>-2</v>
      </c>
      <c r="E24" t="s">
        <v>65</v>
      </c>
      <c r="F24">
        <v>3</v>
      </c>
      <c r="G24">
        <v>3</v>
      </c>
      <c r="H24">
        <v>7</v>
      </c>
      <c r="I24">
        <v>6</v>
      </c>
      <c r="J24">
        <f>62+42+42</f>
        <v>146</v>
      </c>
      <c r="K24">
        <f>57+26+32</f>
        <v>115</v>
      </c>
      <c r="L24" t="s">
        <v>54</v>
      </c>
    </row>
    <row r="25" spans="1:12" x14ac:dyDescent="0.25">
      <c r="A25" t="s">
        <v>24</v>
      </c>
      <c r="B25" s="13">
        <v>45576</v>
      </c>
      <c r="C25" t="s">
        <v>48</v>
      </c>
      <c r="D25" s="15">
        <v>-6</v>
      </c>
      <c r="E25" t="s">
        <v>65</v>
      </c>
      <c r="F25">
        <v>3</v>
      </c>
      <c r="G25">
        <v>3</v>
      </c>
      <c r="H25">
        <v>6</v>
      </c>
      <c r="I25">
        <v>6</v>
      </c>
      <c r="J25">
        <f>42+42+42</f>
        <v>126</v>
      </c>
      <c r="K25">
        <f>35+23+32</f>
        <v>90</v>
      </c>
      <c r="L25" t="s">
        <v>54</v>
      </c>
    </row>
    <row r="26" spans="1:12" x14ac:dyDescent="0.25">
      <c r="A26" t="s">
        <v>24</v>
      </c>
      <c r="B26" s="13">
        <v>45576</v>
      </c>
      <c r="C26" t="s">
        <v>63</v>
      </c>
      <c r="D26" s="15">
        <v>-2</v>
      </c>
      <c r="E26" t="s">
        <v>65</v>
      </c>
      <c r="F26">
        <v>3</v>
      </c>
      <c r="G26">
        <v>3</v>
      </c>
      <c r="H26">
        <v>6</v>
      </c>
      <c r="I26">
        <v>6</v>
      </c>
      <c r="J26">
        <f>42+42+42</f>
        <v>126</v>
      </c>
      <c r="K26">
        <f>35+26+26</f>
        <v>87</v>
      </c>
      <c r="L26" t="s">
        <v>54</v>
      </c>
    </row>
    <row r="27" spans="1:12" x14ac:dyDescent="0.25">
      <c r="A27" t="s">
        <v>24</v>
      </c>
      <c r="B27" s="13">
        <v>45578</v>
      </c>
      <c r="C27" t="s">
        <v>67</v>
      </c>
      <c r="D27" s="15">
        <v>0</v>
      </c>
      <c r="E27" t="s">
        <v>18</v>
      </c>
      <c r="F27">
        <v>3</v>
      </c>
      <c r="G27">
        <v>2</v>
      </c>
      <c r="H27">
        <v>6</v>
      </c>
      <c r="I27">
        <v>4</v>
      </c>
      <c r="J27">
        <f>42+34+42</f>
        <v>118</v>
      </c>
      <c r="K27">
        <f>25+42+32</f>
        <v>99</v>
      </c>
      <c r="L27" t="s">
        <v>10</v>
      </c>
    </row>
    <row r="28" spans="1:12" x14ac:dyDescent="0.25">
      <c r="A28" t="s">
        <v>24</v>
      </c>
      <c r="B28" s="13">
        <v>45578</v>
      </c>
      <c r="C28" t="s">
        <v>68</v>
      </c>
      <c r="D28" s="15">
        <v>2</v>
      </c>
      <c r="E28" t="s">
        <v>18</v>
      </c>
      <c r="F28">
        <v>3</v>
      </c>
      <c r="G28">
        <v>3</v>
      </c>
      <c r="H28">
        <v>7</v>
      </c>
      <c r="I28">
        <v>6</v>
      </c>
      <c r="J28">
        <f>42+42+58</f>
        <v>142</v>
      </c>
      <c r="K28">
        <f>25+20+53</f>
        <v>98</v>
      </c>
      <c r="L28" t="s">
        <v>10</v>
      </c>
    </row>
    <row r="29" spans="1:12" x14ac:dyDescent="0.25">
      <c r="A29" t="s">
        <v>24</v>
      </c>
      <c r="B29" s="13">
        <v>45578</v>
      </c>
      <c r="C29" t="s">
        <v>69</v>
      </c>
      <c r="D29" s="15">
        <v>4</v>
      </c>
      <c r="E29" t="s">
        <v>18</v>
      </c>
      <c r="F29">
        <v>3</v>
      </c>
      <c r="G29">
        <v>2</v>
      </c>
      <c r="H29">
        <v>7</v>
      </c>
      <c r="I29">
        <v>4</v>
      </c>
      <c r="J29">
        <f>42+34+58</f>
        <v>134</v>
      </c>
      <c r="K29">
        <f>23+42+53</f>
        <v>118</v>
      </c>
      <c r="L29" t="s">
        <v>10</v>
      </c>
    </row>
    <row r="30" spans="1:12" x14ac:dyDescent="0.25">
      <c r="A30" t="s">
        <v>24</v>
      </c>
      <c r="B30" s="13">
        <v>45578</v>
      </c>
      <c r="C30" t="s">
        <v>70</v>
      </c>
      <c r="D30" s="15">
        <v>-6</v>
      </c>
      <c r="E30" t="s">
        <v>18</v>
      </c>
      <c r="F30">
        <v>3</v>
      </c>
      <c r="G30">
        <v>3</v>
      </c>
      <c r="H30">
        <v>6</v>
      </c>
      <c r="I30">
        <v>6</v>
      </c>
      <c r="J30">
        <f>42+42+42</f>
        <v>126</v>
      </c>
      <c r="K30">
        <f>23+20+32</f>
        <v>75</v>
      </c>
      <c r="L30" t="s">
        <v>10</v>
      </c>
    </row>
    <row r="31" spans="1:12" x14ac:dyDescent="0.25">
      <c r="A31" t="s">
        <v>24</v>
      </c>
      <c r="B31" s="13">
        <v>45578</v>
      </c>
      <c r="C31" t="s">
        <v>34</v>
      </c>
      <c r="D31" s="15">
        <v>-4</v>
      </c>
      <c r="E31" t="s">
        <v>10</v>
      </c>
      <c r="F31">
        <v>3</v>
      </c>
      <c r="G31">
        <v>1</v>
      </c>
      <c r="H31">
        <v>6</v>
      </c>
      <c r="I31">
        <v>2</v>
      </c>
      <c r="J31">
        <f>25+42+32</f>
        <v>99</v>
      </c>
      <c r="K31">
        <f>42+34+42</f>
        <v>118</v>
      </c>
      <c r="L31" t="s">
        <v>18</v>
      </c>
    </row>
    <row r="32" spans="1:12" x14ac:dyDescent="0.25">
      <c r="A32" t="s">
        <v>24</v>
      </c>
      <c r="B32" s="13">
        <v>45578</v>
      </c>
      <c r="C32" t="s">
        <v>36</v>
      </c>
      <c r="D32" s="15">
        <v>0</v>
      </c>
      <c r="E32" t="s">
        <v>10</v>
      </c>
      <c r="F32">
        <v>3</v>
      </c>
      <c r="G32">
        <v>0</v>
      </c>
      <c r="H32">
        <v>7</v>
      </c>
      <c r="I32">
        <v>1</v>
      </c>
      <c r="J32">
        <f>25+20+53</f>
        <v>98</v>
      </c>
      <c r="K32">
        <f>42+42+58</f>
        <v>142</v>
      </c>
      <c r="L32" t="s">
        <v>18</v>
      </c>
    </row>
    <row r="33" spans="1:12" x14ac:dyDescent="0.25">
      <c r="A33" t="s">
        <v>24</v>
      </c>
      <c r="B33" s="13">
        <v>45578</v>
      </c>
      <c r="C33" t="s">
        <v>71</v>
      </c>
      <c r="D33" s="15">
        <v>-2</v>
      </c>
      <c r="E33" t="s">
        <v>10</v>
      </c>
      <c r="F33">
        <v>3</v>
      </c>
      <c r="G33">
        <v>1</v>
      </c>
      <c r="H33">
        <v>7</v>
      </c>
      <c r="I33">
        <v>3</v>
      </c>
      <c r="J33">
        <f>23+42+53</f>
        <v>118</v>
      </c>
      <c r="K33">
        <f>42+34+58</f>
        <v>134</v>
      </c>
      <c r="L33" t="s">
        <v>18</v>
      </c>
    </row>
    <row r="34" spans="1:12" x14ac:dyDescent="0.25">
      <c r="A34" t="s">
        <v>24</v>
      </c>
      <c r="B34" s="13">
        <v>45578</v>
      </c>
      <c r="C34" t="s">
        <v>72</v>
      </c>
      <c r="D34" s="15">
        <v>0</v>
      </c>
      <c r="E34" t="s">
        <v>10</v>
      </c>
      <c r="F34">
        <v>3</v>
      </c>
      <c r="G34">
        <v>0</v>
      </c>
      <c r="H34">
        <v>6</v>
      </c>
      <c r="I34">
        <v>0</v>
      </c>
      <c r="J34">
        <f>23+20+32</f>
        <v>75</v>
      </c>
      <c r="K34">
        <f>42+42+42</f>
        <v>126</v>
      </c>
      <c r="L34" t="s">
        <v>18</v>
      </c>
    </row>
    <row r="35" spans="1:12" x14ac:dyDescent="0.25">
      <c r="A35" t="s">
        <v>24</v>
      </c>
      <c r="B35" s="13">
        <v>45583</v>
      </c>
      <c r="C35" t="s">
        <v>62</v>
      </c>
      <c r="D35" s="15">
        <v>2</v>
      </c>
      <c r="E35" t="s">
        <v>54</v>
      </c>
      <c r="F35">
        <v>3</v>
      </c>
      <c r="G35">
        <v>1</v>
      </c>
      <c r="H35">
        <v>9</v>
      </c>
      <c r="I35">
        <v>4</v>
      </c>
      <c r="J35">
        <f>53+40+45</f>
        <v>138</v>
      </c>
      <c r="K35">
        <f>52+57+59</f>
        <v>168</v>
      </c>
      <c r="L35" t="s">
        <v>12</v>
      </c>
    </row>
    <row r="36" spans="1:12" x14ac:dyDescent="0.25">
      <c r="A36" t="s">
        <v>24</v>
      </c>
      <c r="B36" s="13">
        <v>45583</v>
      </c>
      <c r="C36" t="s">
        <v>50</v>
      </c>
      <c r="D36" s="15">
        <v>6</v>
      </c>
      <c r="E36" t="s">
        <v>54</v>
      </c>
      <c r="F36">
        <v>3</v>
      </c>
      <c r="G36">
        <v>1</v>
      </c>
      <c r="H36">
        <v>8</v>
      </c>
      <c r="I36">
        <v>3</v>
      </c>
      <c r="J36">
        <f>53+46+32</f>
        <v>131</v>
      </c>
      <c r="K36">
        <f>52+61+42</f>
        <v>155</v>
      </c>
      <c r="L36" t="s">
        <v>12</v>
      </c>
    </row>
    <row r="37" spans="1:12" x14ac:dyDescent="0.25">
      <c r="A37" t="s">
        <v>24</v>
      </c>
      <c r="B37" s="13">
        <v>45583</v>
      </c>
      <c r="C37" t="s">
        <v>59</v>
      </c>
      <c r="D37" s="15">
        <v>6</v>
      </c>
      <c r="E37" t="s">
        <v>54</v>
      </c>
      <c r="F37">
        <v>3</v>
      </c>
      <c r="G37">
        <v>0</v>
      </c>
      <c r="H37">
        <v>8</v>
      </c>
      <c r="I37">
        <v>2</v>
      </c>
      <c r="J37">
        <f>53+40+32</f>
        <v>125</v>
      </c>
      <c r="K37">
        <f>62+57+42</f>
        <v>161</v>
      </c>
      <c r="L37" t="s">
        <v>12</v>
      </c>
    </row>
    <row r="38" spans="1:12" x14ac:dyDescent="0.25">
      <c r="A38" t="s">
        <v>24</v>
      </c>
      <c r="B38" s="13">
        <v>45583</v>
      </c>
      <c r="C38" t="s">
        <v>52</v>
      </c>
      <c r="D38" s="15">
        <v>8</v>
      </c>
      <c r="E38" t="s">
        <v>54</v>
      </c>
      <c r="F38">
        <v>3</v>
      </c>
      <c r="G38">
        <v>0</v>
      </c>
      <c r="H38">
        <v>9</v>
      </c>
      <c r="I38">
        <v>3</v>
      </c>
      <c r="J38">
        <f>53+46+45</f>
        <v>144</v>
      </c>
      <c r="K38">
        <f>62+61+59</f>
        <v>182</v>
      </c>
      <c r="L38" t="s">
        <v>12</v>
      </c>
    </row>
    <row r="39" spans="1:12" x14ac:dyDescent="0.25">
      <c r="A39" t="s">
        <v>24</v>
      </c>
      <c r="B39" s="13">
        <v>45583</v>
      </c>
      <c r="C39" t="s">
        <v>143</v>
      </c>
      <c r="D39" s="15">
        <v>10</v>
      </c>
      <c r="E39" t="s">
        <v>12</v>
      </c>
      <c r="F39">
        <v>3</v>
      </c>
      <c r="G39">
        <v>2</v>
      </c>
      <c r="H39">
        <v>9</v>
      </c>
      <c r="I39">
        <v>5</v>
      </c>
      <c r="J39">
        <f>52+57+59</f>
        <v>168</v>
      </c>
      <c r="K39">
        <f>53+40+45</f>
        <v>138</v>
      </c>
      <c r="L39" t="s">
        <v>54</v>
      </c>
    </row>
    <row r="40" spans="1:12" x14ac:dyDescent="0.25">
      <c r="A40" t="s">
        <v>24</v>
      </c>
      <c r="B40" s="13">
        <v>45583</v>
      </c>
      <c r="C40" t="s">
        <v>144</v>
      </c>
      <c r="D40" s="15">
        <v>12</v>
      </c>
      <c r="E40" t="s">
        <v>12</v>
      </c>
      <c r="F40">
        <v>3</v>
      </c>
      <c r="G40">
        <v>2</v>
      </c>
      <c r="H40">
        <v>8</v>
      </c>
      <c r="I40">
        <v>5</v>
      </c>
      <c r="J40">
        <f>52+61+42</f>
        <v>155</v>
      </c>
      <c r="K40">
        <f>53+46+32</f>
        <v>131</v>
      </c>
      <c r="L40" t="s">
        <v>54</v>
      </c>
    </row>
    <row r="41" spans="1:12" x14ac:dyDescent="0.25">
      <c r="A41" t="s">
        <v>24</v>
      </c>
      <c r="B41" s="13">
        <v>45583</v>
      </c>
      <c r="C41" t="s">
        <v>145</v>
      </c>
      <c r="D41" s="15">
        <v>6</v>
      </c>
      <c r="E41" t="s">
        <v>12</v>
      </c>
      <c r="F41">
        <v>3</v>
      </c>
      <c r="G41">
        <v>3</v>
      </c>
      <c r="H41">
        <v>8</v>
      </c>
      <c r="I41">
        <v>6</v>
      </c>
      <c r="J41">
        <f>62+57+42</f>
        <v>161</v>
      </c>
      <c r="K41">
        <f>53+40+32</f>
        <v>125</v>
      </c>
      <c r="L41" t="s">
        <v>54</v>
      </c>
    </row>
    <row r="42" spans="1:12" x14ac:dyDescent="0.25">
      <c r="A42" t="s">
        <v>24</v>
      </c>
      <c r="B42" s="13">
        <v>45583</v>
      </c>
      <c r="C42" t="s">
        <v>146</v>
      </c>
      <c r="D42" s="15">
        <v>14</v>
      </c>
      <c r="E42" t="s">
        <v>12</v>
      </c>
      <c r="F42">
        <v>3</v>
      </c>
      <c r="G42">
        <v>3</v>
      </c>
      <c r="H42">
        <v>9</v>
      </c>
      <c r="I42">
        <v>6</v>
      </c>
      <c r="J42">
        <f>62+61+59</f>
        <v>182</v>
      </c>
      <c r="K42">
        <f>53+46+45</f>
        <v>144</v>
      </c>
      <c r="L42" t="s">
        <v>54</v>
      </c>
    </row>
    <row r="43" spans="1:12" x14ac:dyDescent="0.25">
      <c r="B43" s="13"/>
      <c r="D43" s="15"/>
    </row>
    <row r="44" spans="1:12" x14ac:dyDescent="0.25">
      <c r="B44" s="13"/>
      <c r="D44" s="15"/>
    </row>
    <row r="45" spans="1:12" x14ac:dyDescent="0.25">
      <c r="B45" s="13"/>
    </row>
    <row r="46" spans="1:12" x14ac:dyDescent="0.25">
      <c r="A46" s="14" t="s">
        <v>44</v>
      </c>
      <c r="B46" s="14"/>
      <c r="C46" s="14"/>
      <c r="D46" s="14"/>
      <c r="E46" s="14"/>
      <c r="F46" s="14">
        <f>SUM(F3:F45)</f>
        <v>120</v>
      </c>
      <c r="G46" s="14">
        <f t="shared" ref="G46:K46" si="0">SUM(G3:G45)</f>
        <v>60</v>
      </c>
      <c r="H46" s="14">
        <f t="shared" si="0"/>
        <v>296</v>
      </c>
      <c r="I46" s="14">
        <f t="shared" si="0"/>
        <v>148</v>
      </c>
      <c r="J46" s="14">
        <f t="shared" si="0"/>
        <v>5358</v>
      </c>
      <c r="K46" s="14">
        <f t="shared" si="0"/>
        <v>5358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C06F-5CFE-454A-8CBE-F4C6E2334AA5}">
  <dimension ref="A1:L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3" max="3" width="14.5703125" bestFit="1" customWidth="1"/>
    <col min="5" max="5" width="13.42578125" bestFit="1" customWidth="1"/>
    <col min="11" max="11" width="7" bestFit="1" customWidth="1"/>
    <col min="12" max="12" width="13.425781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3" spans="1:12" x14ac:dyDescent="0.25">
      <c r="A3" t="s">
        <v>22</v>
      </c>
      <c r="B3" s="13">
        <v>45575</v>
      </c>
      <c r="C3" t="s">
        <v>57</v>
      </c>
      <c r="D3" s="15">
        <v>-2</v>
      </c>
      <c r="E3" t="s">
        <v>10</v>
      </c>
      <c r="F3">
        <v>3</v>
      </c>
      <c r="G3">
        <v>2</v>
      </c>
      <c r="H3">
        <v>7</v>
      </c>
      <c r="I3">
        <v>5</v>
      </c>
      <c r="J3">
        <f>50+42+42</f>
        <v>134</v>
      </c>
      <c r="K3">
        <f>62+24+37</f>
        <v>123</v>
      </c>
      <c r="L3" t="s">
        <v>14</v>
      </c>
    </row>
    <row r="4" spans="1:12" x14ac:dyDescent="0.25">
      <c r="A4" t="s">
        <v>22</v>
      </c>
      <c r="B4" s="13">
        <v>45575</v>
      </c>
      <c r="C4" t="s">
        <v>58</v>
      </c>
      <c r="D4" s="15">
        <v>2</v>
      </c>
      <c r="E4" t="s">
        <v>10</v>
      </c>
      <c r="F4">
        <v>3</v>
      </c>
      <c r="G4">
        <v>0</v>
      </c>
      <c r="H4">
        <v>8</v>
      </c>
      <c r="I4">
        <v>2</v>
      </c>
      <c r="J4">
        <f>50+56+35</f>
        <v>141</v>
      </c>
      <c r="K4">
        <f>62+60+42</f>
        <v>164</v>
      </c>
      <c r="L4" t="s">
        <v>14</v>
      </c>
    </row>
    <row r="5" spans="1:12" x14ac:dyDescent="0.25">
      <c r="A5" t="s">
        <v>22</v>
      </c>
      <c r="B5" s="13">
        <v>45575</v>
      </c>
      <c r="C5" t="s">
        <v>37</v>
      </c>
      <c r="D5" s="15">
        <v>4</v>
      </c>
      <c r="E5" t="s">
        <v>10</v>
      </c>
      <c r="F5">
        <v>3</v>
      </c>
      <c r="G5">
        <v>2</v>
      </c>
      <c r="H5">
        <v>6</v>
      </c>
      <c r="I5">
        <v>4</v>
      </c>
      <c r="J5">
        <f>42+42+35</f>
        <v>119</v>
      </c>
      <c r="K5">
        <f>37+24+42</f>
        <v>103</v>
      </c>
      <c r="L5" t="s">
        <v>14</v>
      </c>
    </row>
    <row r="6" spans="1:12" x14ac:dyDescent="0.25">
      <c r="A6" t="s">
        <v>22</v>
      </c>
      <c r="B6" s="13">
        <v>45575</v>
      </c>
      <c r="C6" t="s">
        <v>38</v>
      </c>
      <c r="D6" s="15">
        <v>6</v>
      </c>
      <c r="E6" t="s">
        <v>10</v>
      </c>
      <c r="F6">
        <v>3</v>
      </c>
      <c r="G6">
        <v>2</v>
      </c>
      <c r="H6">
        <v>7</v>
      </c>
      <c r="I6">
        <v>5</v>
      </c>
      <c r="J6">
        <f>42+56+42</f>
        <v>140</v>
      </c>
      <c r="K6">
        <f>37+60+37</f>
        <v>134</v>
      </c>
      <c r="L6" t="s">
        <v>14</v>
      </c>
    </row>
    <row r="7" spans="1:12" x14ac:dyDescent="0.25">
      <c r="A7" t="s">
        <v>22</v>
      </c>
      <c r="B7" s="13">
        <v>45575</v>
      </c>
      <c r="C7" t="s">
        <v>48</v>
      </c>
      <c r="D7" s="15">
        <v>-6</v>
      </c>
      <c r="E7" t="s">
        <v>14</v>
      </c>
      <c r="F7">
        <v>3</v>
      </c>
      <c r="G7">
        <v>1</v>
      </c>
      <c r="H7">
        <v>7</v>
      </c>
      <c r="I7">
        <v>2</v>
      </c>
      <c r="J7">
        <f>62+24+37</f>
        <v>123</v>
      </c>
      <c r="K7">
        <f>50+42+42</f>
        <v>134</v>
      </c>
      <c r="L7" t="s">
        <v>10</v>
      </c>
    </row>
    <row r="8" spans="1:12" x14ac:dyDescent="0.25">
      <c r="A8" t="s">
        <v>22</v>
      </c>
      <c r="B8" s="13">
        <v>45575</v>
      </c>
      <c r="C8" t="s">
        <v>51</v>
      </c>
      <c r="D8" s="15">
        <v>-6</v>
      </c>
      <c r="E8" t="s">
        <v>14</v>
      </c>
      <c r="F8">
        <v>3</v>
      </c>
      <c r="G8">
        <v>3</v>
      </c>
      <c r="H8">
        <v>8</v>
      </c>
      <c r="I8">
        <v>6</v>
      </c>
      <c r="J8">
        <f>62+60+42</f>
        <v>164</v>
      </c>
      <c r="K8">
        <f>50+56+35</f>
        <v>141</v>
      </c>
      <c r="L8" t="s">
        <v>10</v>
      </c>
    </row>
    <row r="9" spans="1:12" x14ac:dyDescent="0.25">
      <c r="A9" t="s">
        <v>22</v>
      </c>
      <c r="B9" s="13">
        <v>45575</v>
      </c>
      <c r="C9" t="s">
        <v>59</v>
      </c>
      <c r="D9" s="15">
        <v>4</v>
      </c>
      <c r="E9" t="s">
        <v>14</v>
      </c>
      <c r="F9">
        <v>3</v>
      </c>
      <c r="G9">
        <v>1</v>
      </c>
      <c r="H9">
        <v>6</v>
      </c>
      <c r="I9">
        <v>2</v>
      </c>
      <c r="J9">
        <f>37+24+42</f>
        <v>103</v>
      </c>
      <c r="K9">
        <f>42+42+35</f>
        <v>119</v>
      </c>
      <c r="L9" t="s">
        <v>10</v>
      </c>
    </row>
    <row r="10" spans="1:12" x14ac:dyDescent="0.25">
      <c r="A10" t="s">
        <v>22</v>
      </c>
      <c r="B10" s="13">
        <v>45575</v>
      </c>
      <c r="C10" t="s">
        <v>60</v>
      </c>
      <c r="D10" s="15">
        <v>4</v>
      </c>
      <c r="E10" t="s">
        <v>14</v>
      </c>
      <c r="F10">
        <v>3</v>
      </c>
      <c r="G10">
        <v>1</v>
      </c>
      <c r="H10">
        <v>7</v>
      </c>
      <c r="I10">
        <v>2</v>
      </c>
      <c r="J10">
        <f>37+60+37</f>
        <v>134</v>
      </c>
      <c r="K10">
        <f>42+56+42</f>
        <v>140</v>
      </c>
      <c r="L10" t="s">
        <v>10</v>
      </c>
    </row>
    <row r="11" spans="1:12" x14ac:dyDescent="0.25">
      <c r="A11" t="s">
        <v>22</v>
      </c>
      <c r="B11" s="13">
        <v>45583</v>
      </c>
      <c r="C11" t="s">
        <v>147</v>
      </c>
      <c r="D11" s="15">
        <v>-4</v>
      </c>
      <c r="E11" t="s">
        <v>15</v>
      </c>
      <c r="F11">
        <v>3</v>
      </c>
      <c r="G11">
        <v>2</v>
      </c>
      <c r="H11">
        <v>6</v>
      </c>
      <c r="I11">
        <v>4</v>
      </c>
      <c r="J11">
        <f>42+32+42</f>
        <v>116</v>
      </c>
      <c r="K11">
        <f>33+42+40</f>
        <v>115</v>
      </c>
      <c r="L11" t="s">
        <v>18</v>
      </c>
    </row>
    <row r="12" spans="1:12" x14ac:dyDescent="0.25">
      <c r="A12" t="s">
        <v>22</v>
      </c>
      <c r="B12" s="13">
        <v>45583</v>
      </c>
      <c r="C12" t="s">
        <v>148</v>
      </c>
      <c r="D12" s="15">
        <v>2</v>
      </c>
      <c r="E12" t="s">
        <v>15</v>
      </c>
      <c r="F12">
        <v>3</v>
      </c>
      <c r="G12">
        <v>1</v>
      </c>
      <c r="H12">
        <v>6</v>
      </c>
      <c r="I12">
        <v>2</v>
      </c>
      <c r="J12">
        <f>42+33+36</f>
        <v>111</v>
      </c>
      <c r="K12">
        <f>33+42+42</f>
        <v>117</v>
      </c>
      <c r="L12" t="s">
        <v>18</v>
      </c>
    </row>
    <row r="13" spans="1:12" x14ac:dyDescent="0.25">
      <c r="A13" t="s">
        <v>22</v>
      </c>
      <c r="B13" s="13">
        <v>45583</v>
      </c>
      <c r="C13" t="s">
        <v>149</v>
      </c>
      <c r="D13" s="15">
        <v>2</v>
      </c>
      <c r="E13" t="s">
        <v>15</v>
      </c>
      <c r="F13">
        <v>3</v>
      </c>
      <c r="G13">
        <v>0</v>
      </c>
      <c r="H13">
        <v>6</v>
      </c>
      <c r="I13">
        <v>0</v>
      </c>
      <c r="J13">
        <f>27+32+36</f>
        <v>95</v>
      </c>
      <c r="K13">
        <f>42+42+42</f>
        <v>126</v>
      </c>
      <c r="L13" t="s">
        <v>18</v>
      </c>
    </row>
    <row r="14" spans="1:12" x14ac:dyDescent="0.25">
      <c r="A14" t="s">
        <v>22</v>
      </c>
      <c r="B14" s="13">
        <v>45583</v>
      </c>
      <c r="C14" t="s">
        <v>150</v>
      </c>
      <c r="D14" s="15">
        <v>2</v>
      </c>
      <c r="E14" t="s">
        <v>15</v>
      </c>
      <c r="F14">
        <v>3</v>
      </c>
      <c r="G14">
        <v>1</v>
      </c>
      <c r="H14">
        <v>6</v>
      </c>
      <c r="I14">
        <v>2</v>
      </c>
      <c r="J14">
        <f>27+33+42</f>
        <v>102</v>
      </c>
      <c r="K14">
        <f>42+42+40</f>
        <v>124</v>
      </c>
      <c r="L14" t="s">
        <v>18</v>
      </c>
    </row>
    <row r="15" spans="1:12" x14ac:dyDescent="0.25">
      <c r="A15" t="s">
        <v>22</v>
      </c>
      <c r="B15" s="13">
        <v>45583</v>
      </c>
      <c r="C15" t="s">
        <v>151</v>
      </c>
      <c r="D15" s="15">
        <v>-8</v>
      </c>
      <c r="E15" t="s">
        <v>18</v>
      </c>
      <c r="F15">
        <v>3</v>
      </c>
      <c r="G15">
        <v>1</v>
      </c>
      <c r="H15">
        <v>6</v>
      </c>
      <c r="I15">
        <v>2</v>
      </c>
      <c r="J15">
        <f>33+42+40</f>
        <v>115</v>
      </c>
      <c r="K15">
        <f>42+32+42</f>
        <v>116</v>
      </c>
      <c r="L15" t="s">
        <v>15</v>
      </c>
    </row>
    <row r="16" spans="1:12" x14ac:dyDescent="0.25">
      <c r="A16" t="s">
        <v>22</v>
      </c>
      <c r="B16" s="13">
        <v>45583</v>
      </c>
      <c r="C16" t="s">
        <v>70</v>
      </c>
      <c r="D16" s="15">
        <v>-8</v>
      </c>
      <c r="E16" t="s">
        <v>18</v>
      </c>
      <c r="F16">
        <v>3</v>
      </c>
      <c r="G16">
        <v>2</v>
      </c>
      <c r="H16">
        <v>6</v>
      </c>
      <c r="I16">
        <v>4</v>
      </c>
      <c r="J16">
        <f>33+42+42</f>
        <v>117</v>
      </c>
      <c r="K16">
        <f>42+33+36</f>
        <v>111</v>
      </c>
      <c r="L16" t="s">
        <v>15</v>
      </c>
    </row>
    <row r="17" spans="1:12" x14ac:dyDescent="0.25">
      <c r="A17" t="s">
        <v>22</v>
      </c>
      <c r="B17" s="13">
        <v>45583</v>
      </c>
      <c r="C17" t="s">
        <v>152</v>
      </c>
      <c r="D17" s="15">
        <v>2</v>
      </c>
      <c r="E17" t="s">
        <v>18</v>
      </c>
      <c r="F17">
        <v>3</v>
      </c>
      <c r="G17">
        <v>3</v>
      </c>
      <c r="H17">
        <v>6</v>
      </c>
      <c r="I17">
        <v>6</v>
      </c>
      <c r="J17">
        <f>42+42+42</f>
        <v>126</v>
      </c>
      <c r="K17">
        <f>27+32+36</f>
        <v>95</v>
      </c>
      <c r="L17" t="s">
        <v>15</v>
      </c>
    </row>
    <row r="18" spans="1:12" x14ac:dyDescent="0.25">
      <c r="A18" t="s">
        <v>22</v>
      </c>
      <c r="B18" s="13">
        <v>45583</v>
      </c>
      <c r="C18" t="s">
        <v>153</v>
      </c>
      <c r="D18" s="15">
        <v>4</v>
      </c>
      <c r="E18" t="s">
        <v>18</v>
      </c>
      <c r="F18">
        <v>3</v>
      </c>
      <c r="G18">
        <v>2</v>
      </c>
      <c r="H18">
        <v>6</v>
      </c>
      <c r="I18">
        <v>4</v>
      </c>
      <c r="J18">
        <f>42+42+40</f>
        <v>124</v>
      </c>
      <c r="K18">
        <f>27+33+42</f>
        <v>102</v>
      </c>
      <c r="L18" t="s">
        <v>15</v>
      </c>
    </row>
    <row r="25" spans="1:12" x14ac:dyDescent="0.25">
      <c r="A25" s="14" t="s">
        <v>44</v>
      </c>
      <c r="B25" s="14"/>
      <c r="C25" s="14"/>
      <c r="D25" s="14"/>
      <c r="E25" s="14"/>
      <c r="F25" s="14">
        <f>SUM(F3:F24)</f>
        <v>48</v>
      </c>
      <c r="G25" s="14">
        <f t="shared" ref="G25:K25" si="0">SUM(G3:G24)</f>
        <v>24</v>
      </c>
      <c r="H25" s="14">
        <f t="shared" si="0"/>
        <v>104</v>
      </c>
      <c r="I25" s="14">
        <f t="shared" si="0"/>
        <v>52</v>
      </c>
      <c r="J25" s="14">
        <f t="shared" si="0"/>
        <v>1964</v>
      </c>
      <c r="K25" s="14">
        <f t="shared" si="0"/>
        <v>1964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FB2E-367F-4C15-AABE-F375157837E3}">
  <dimension ref="A1:L24"/>
  <sheetViews>
    <sheetView workbookViewId="0"/>
  </sheetViews>
  <sheetFormatPr defaultRowHeight="15" x14ac:dyDescent="0.25"/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24" spans="1:11" x14ac:dyDescent="0.25">
      <c r="A24" s="14" t="s">
        <v>44</v>
      </c>
      <c r="B24" s="14"/>
      <c r="C24" s="14"/>
      <c r="D24" s="14"/>
      <c r="E24" s="14"/>
      <c r="F24" s="14">
        <f>SUM(F2:F23)</f>
        <v>0</v>
      </c>
      <c r="G24" s="14">
        <f t="shared" ref="G24:K24" si="0">SUM(G2:G23)</f>
        <v>0</v>
      </c>
      <c r="H24" s="14">
        <f t="shared" si="0"/>
        <v>0</v>
      </c>
      <c r="I24" s="14">
        <f t="shared" si="0"/>
        <v>0</v>
      </c>
      <c r="J24" s="14">
        <f t="shared" si="0"/>
        <v>0</v>
      </c>
      <c r="K24" s="14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7869-10A9-48B9-B0B3-AF72E41A3710}">
  <dimension ref="A1:L24"/>
  <sheetViews>
    <sheetView workbookViewId="0"/>
  </sheetViews>
  <sheetFormatPr defaultRowHeight="15" x14ac:dyDescent="0.25"/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24" spans="1:11" x14ac:dyDescent="0.25">
      <c r="A24" s="14" t="s">
        <v>44</v>
      </c>
      <c r="B24" s="14"/>
      <c r="C24" s="14"/>
      <c r="D24" s="14"/>
      <c r="E24" s="14"/>
      <c r="F24" s="14">
        <f>SUM(F2:F23)</f>
        <v>0</v>
      </c>
      <c r="G24" s="14">
        <f t="shared" ref="G24:K24" si="0">SUM(G2:G23)</f>
        <v>0</v>
      </c>
      <c r="H24" s="14">
        <f t="shared" si="0"/>
        <v>0</v>
      </c>
      <c r="I24" s="14">
        <f t="shared" si="0"/>
        <v>0</v>
      </c>
      <c r="J24" s="14">
        <f t="shared" si="0"/>
        <v>0</v>
      </c>
      <c r="K24" s="1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Results</vt:lpstr>
      <vt:lpstr>Tables</vt:lpstr>
      <vt:lpstr>Combi 4s Performance</vt:lpstr>
      <vt:lpstr>Open 4s Performance</vt:lpstr>
      <vt:lpstr>Masters 4s Performance</vt:lpstr>
      <vt:lpstr>Ladies 4s Performance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League Results &amp; Tables</dc:title>
  <dc:subject>League Results &amp; Tables</dc:subject>
  <dc:creator>Nigel</dc:creator>
  <cp:lastModifiedBy>Stuart Smith</cp:lastModifiedBy>
  <cp:lastPrinted>2024-10-20T18:42:57Z</cp:lastPrinted>
  <dcterms:created xsi:type="dcterms:W3CDTF">2017-03-16T09:42:02Z</dcterms:created>
  <dcterms:modified xsi:type="dcterms:W3CDTF">2024-10-21T14:28:20Z</dcterms:modified>
</cp:coreProperties>
</file>